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80" yWindow="-60" windowWidth="19185" windowHeight="12870" tabRatio="821"/>
  </bookViews>
  <sheets>
    <sheet name="Приложение №2" sheetId="1" r:id="rId1"/>
    <sheet name="ПРиложение № 3" sheetId="7" r:id="rId2"/>
    <sheet name="Приложение №4" sheetId="3" r:id="rId3"/>
    <sheet name="Приложение № 5" sheetId="8" r:id="rId4"/>
    <sheet name="Приложение №6" sheetId="5" r:id="rId5"/>
    <sheet name="Приложение №7" sheetId="6" r:id="rId6"/>
    <sheet name="Приложение 8" sheetId="9" r:id="rId7"/>
    <sheet name="Приложение 9" sheetId="10" r:id="rId8"/>
  </sheets>
  <calcPr calcId="145621"/>
</workbook>
</file>

<file path=xl/calcChain.xml><?xml version="1.0" encoding="utf-8"?>
<calcChain xmlns="http://schemas.openxmlformats.org/spreadsheetml/2006/main">
  <c r="CG20" i="9" l="1"/>
  <c r="BX20" i="9"/>
  <c r="CG23" i="9"/>
  <c r="CG17" i="9"/>
  <c r="BX17" i="9"/>
  <c r="BX15" i="9"/>
  <c r="AU24" i="3" l="1"/>
  <c r="AU25" i="3"/>
  <c r="AU26" i="3"/>
  <c r="AU27" i="3"/>
  <c r="AU28" i="3"/>
  <c r="AU29" i="3"/>
  <c r="AU30" i="3"/>
  <c r="AU31" i="3"/>
  <c r="AU32" i="3"/>
  <c r="AU33" i="3"/>
  <c r="AU34" i="3"/>
  <c r="AU35" i="3"/>
  <c r="AU36" i="3"/>
  <c r="AU37" i="3"/>
  <c r="AU38" i="3"/>
  <c r="AU39" i="3"/>
  <c r="AU40" i="3"/>
  <c r="AU41" i="3"/>
  <c r="AU42" i="3"/>
  <c r="AU43" i="3"/>
  <c r="AU23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29" i="3"/>
  <c r="AT28" i="3"/>
  <c r="AT27" i="3"/>
  <c r="AT26" i="3"/>
  <c r="AT24" i="3"/>
  <c r="AT23" i="3"/>
  <c r="AU18" i="3"/>
  <c r="AU19" i="3"/>
  <c r="AU20" i="3"/>
  <c r="AU21" i="3"/>
  <c r="E14" i="7"/>
  <c r="D14" i="7"/>
</calcChain>
</file>

<file path=xl/comments1.xml><?xml version="1.0" encoding="utf-8"?>
<comments xmlns="http://schemas.openxmlformats.org/spreadsheetml/2006/main">
  <authors>
    <author>Автор</author>
  </authors>
  <commentList>
    <comment ref="AS3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заменена</t>
        </r>
      </text>
    </comment>
    <comment ref="AS36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заменена</t>
        </r>
      </text>
    </comment>
    <comment ref="AS42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заменена</t>
        </r>
      </text>
    </comment>
  </commentList>
</comments>
</file>

<file path=xl/sharedStrings.xml><?xml version="1.0" encoding="utf-8"?>
<sst xmlns="http://schemas.openxmlformats.org/spreadsheetml/2006/main" count="355" uniqueCount="225">
  <si>
    <t>к стандартам раскрытия информации субъектами оптового и розничных рынков электрической энергии</t>
  </si>
  <si>
    <t>(в ред. Постановления Правительства РФ</t>
  </si>
  <si>
    <t>ПРЕДЛОЖЕНИЕ</t>
  </si>
  <si>
    <t>на 2016 год</t>
  </si>
  <si>
    <t>Муниципального унитарного предприятия города Владивостока «Владивостокское предприятие электрических сетей</t>
  </si>
  <si>
    <t>Раздел 1. Информация об организации</t>
  </si>
  <si>
    <t>Полное наименование</t>
  </si>
  <si>
    <t>Сокращенное наименование</t>
  </si>
  <si>
    <t>МУПВ "ВПЭС"</t>
  </si>
  <si>
    <t>Место нахождения</t>
  </si>
  <si>
    <t>г.Владивосток, ул.Гамарника 3</t>
  </si>
  <si>
    <t>Фактический адрес</t>
  </si>
  <si>
    <t>ИНН</t>
  </si>
  <si>
    <t>КПП</t>
  </si>
  <si>
    <t>Ф.И.О. руководителя</t>
  </si>
  <si>
    <t>Латышев Владимир Викторович</t>
  </si>
  <si>
    <t>Адрес электронной почты</t>
  </si>
  <si>
    <t>secretar@vpes,ru</t>
  </si>
  <si>
    <t>Контактный телефон</t>
  </si>
  <si>
    <t>Факс</t>
  </si>
  <si>
    <t xml:space="preserve"> о расходах за технологическое присоединение</t>
  </si>
  <si>
    <t>« МУПВ ВПЭС»</t>
  </si>
  <si>
    <t>Приложение №2</t>
  </si>
  <si>
    <t>Приложение № 3</t>
  </si>
  <si>
    <t>от 17.09.2015 № 987)</t>
  </si>
  <si>
    <t>(форма)</t>
  </si>
  <si>
    <t>СТАНДАРТИЗИРОВАННЫЕ ТАРИФНЫЕ СТАВКИ</t>
  </si>
  <si>
    <t>(наименование сетевой организации)</t>
  </si>
  <si>
    <t>по постоянной схеме</t>
  </si>
  <si>
    <t>РАСХОДЫ НА МЕРОПРИЯТИЯ,</t>
  </si>
  <si>
    <t>осуществляемые при технологическом присоединении</t>
  </si>
  <si>
    <t>Наименование мероприятий</t>
  </si>
  <si>
    <t>Распределение необходимой валовой 
выручки * (рублей)</t>
  </si>
  <si>
    <t>Объем максимальной мощности (кВт)</t>
  </si>
  <si>
    <t>Ставки для расчета платы по каждому мероприятию (рублей/кВт) (без учета НДС)</t>
  </si>
  <si>
    <t>1.</t>
  </si>
  <si>
    <t>Подготовка и выдача сетевой организацией технических условий заявителю:</t>
  </si>
  <si>
    <t>по временной схеме</t>
  </si>
  <si>
    <t>2.</t>
  </si>
  <si>
    <t>Разработка сетевой организацией проектной документации по 
строительству "последней мили"</t>
  </si>
  <si>
    <t>3.</t>
  </si>
  <si>
    <t>Выполнение сетевой организацией мероприятий, связанных со строительством "последней мили":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</si>
  <si>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</si>
  <si>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4.</t>
  </si>
  <si>
    <t>Проверка сетевой 
организацией выполнения заявителем технических условий:</t>
  </si>
  <si>
    <t>5.</t>
  </si>
  <si>
    <t>Участие сетевой организации в осмотре должностным лицом органа федерального государственного 
энергетического надзора присоединяемых устройств заявителя:</t>
  </si>
  <si>
    <t>6.</t>
  </si>
  <si>
    <t>Фактические действия по присоединению и 
обеспечению работы энергопринимающих 
устройств потребителей электрической энергии, объектов по производству электрической энергии, 
а также объектов электросетевого хозяйства, принадлежащих сетевым организациям и иным лицам, 
к электрической сети: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</si>
  <si>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Согласно приложению № 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  </r>
  </si>
  <si>
    <t>Приложение № 5</t>
  </si>
  <si>
    <t>Р А С Ч Е Т</t>
  </si>
  <si>
    <t>необходимой валовой выручки сетевой организации
на технологическое присоединение</t>
  </si>
  <si>
    <t>(тыс. рублей)</t>
  </si>
  <si>
    <t>Показатели</t>
  </si>
  <si>
    <t>услуги связи</t>
  </si>
  <si>
    <t>плата за аренду имущества</t>
  </si>
  <si>
    <t>расходы на услуги банков</t>
  </si>
  <si>
    <t>Приложение № 6</t>
  </si>
  <si>
    <t>ФАКТИЧЕСКИЕ СРЕДНИЕ ДАННЫЕ</t>
  </si>
  <si>
    <t>о присоединенных объемах максимальной мощности
за 3 предыдущих года по каждому мероприятию</t>
  </si>
  <si>
    <t>Наименование 
мероприятий</t>
  </si>
  <si>
    <t>Фактические расходы на строительство подстанций 
за 3 предыдущих года 
(тыс. рублей)</t>
  </si>
  <si>
    <t>Объем мощности, 
введенной в основные фонды за 3 предыдущих года (кВт)</t>
  </si>
  <si>
    <t>Строительство пунктов секционирования (распределенных пунктов)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</si>
  <si>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</si>
  <si>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Строительство центров питания и подстанций уровнем напряжения 35 кВ и выше</t>
  </si>
  <si>
    <t>Приложение № 7</t>
  </si>
  <si>
    <t>о длине линий электропередачи и об объемах максимальной
мощности построенных объектов за 3 предыдущих года
по каждому мероприятию</t>
  </si>
  <si>
    <t>Расходы на строительство воздушных и кабельных линий электропередачи 
на i-м уровне напряжения, фактически построенных за последние 3 года (тыс. рублей)</t>
  </si>
  <si>
    <t>Длина воздушных 
и кабельных линий электропередачи 
на i-м уровне напряжения, фактически построенных за последние 3 года 
(км)</t>
  </si>
  <si>
    <t>Объем 
максимальной мощности, присоединенной путем 
строительства воздушных или кабельных линий 
за последние 
3 года (кВт)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</si>
  <si>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</si>
  <si>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</si>
  <si>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</si>
  <si>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</si>
  <si>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</si>
  <si>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к стандартам раскрытия информации субъектами оптового и розничных рынков электрической энергии (в ред. Постановления Правительства РФ  от 17.09.2015 N 987)</t>
  </si>
  <si>
    <t xml:space="preserve">      Наименование           </t>
  </si>
  <si>
    <t xml:space="preserve"> Единица измерения</t>
  </si>
  <si>
    <t>Уровень напряжени</t>
  </si>
  <si>
    <t xml:space="preserve">(ставки по одному источнику электроснабжения) </t>
  </si>
  <si>
    <t>6 кВ</t>
  </si>
  <si>
    <t>руб./км</t>
  </si>
  <si>
    <t>С2</t>
  </si>
  <si>
    <t>Ставка на покрытие расходов при   технологическом</t>
  </si>
  <si>
    <t xml:space="preserve"> присоединении  в части расходов на строительство </t>
  </si>
  <si>
    <t xml:space="preserve"> воздушных линий электропередачи      </t>
  </si>
  <si>
    <t>С3</t>
  </si>
  <si>
    <t xml:space="preserve">кабельных линий   электропередачи      </t>
  </si>
  <si>
    <t>С4</t>
  </si>
  <si>
    <t>руб./кВт</t>
  </si>
  <si>
    <t xml:space="preserve"> подстанций :     </t>
  </si>
  <si>
    <t>СТП 40 кВА</t>
  </si>
  <si>
    <t>СТП 63 кВА</t>
  </si>
  <si>
    <t>СТП 100 кВА</t>
  </si>
  <si>
    <t>СТП 160 кВА</t>
  </si>
  <si>
    <t>КТПН  250 кВА</t>
  </si>
  <si>
    <t>КТПН  400 кВА</t>
  </si>
  <si>
    <t>КТПН  630 кВА</t>
  </si>
  <si>
    <t>КТПН 1000 кВА</t>
  </si>
  <si>
    <t>КТПН 1250 кВА</t>
  </si>
  <si>
    <t>КТПН 2х250 кВА</t>
  </si>
  <si>
    <t>КТПН 2х400 кВА</t>
  </si>
  <si>
    <t>КТПН 2х630 кВА</t>
  </si>
  <si>
    <t>КТПН 2х1000 кВА</t>
  </si>
  <si>
    <t>КТПН 2х1250 кВА</t>
  </si>
  <si>
    <t>ТП  2х250 кВА</t>
  </si>
  <si>
    <t>ТП  2х400 кВА</t>
  </si>
  <si>
    <t>ТП  2х630 кВА</t>
  </si>
  <si>
    <t>ТП  2х1000 кВА</t>
  </si>
  <si>
    <t>ТП  2х1250 кВА</t>
  </si>
  <si>
    <t>РТП  2х630 кВА</t>
  </si>
  <si>
    <t>РТП  2х1000 кВА</t>
  </si>
  <si>
    <t>Примечание :</t>
  </si>
  <si>
    <r>
      <t xml:space="preserve">Ставка </t>
    </r>
    <r>
      <rPr>
        <b/>
        <sz val="10"/>
        <rFont val="Arial"/>
        <family val="2"/>
        <charset val="204"/>
      </rPr>
      <t>С1</t>
    </r>
    <r>
      <rPr>
        <sz val="10"/>
        <rFont val="Arial"/>
        <family val="2"/>
        <charset val="204"/>
      </rPr>
      <t xml:space="preserve"> в  ценах 2016 года без НДС.</t>
    </r>
  </si>
  <si>
    <r>
      <t xml:space="preserve">Ставка </t>
    </r>
    <r>
      <rPr>
        <b/>
        <sz val="10"/>
        <rFont val="Arial"/>
        <family val="2"/>
        <charset val="204"/>
      </rPr>
      <t xml:space="preserve">С2, С3, С4 </t>
    </r>
    <r>
      <rPr>
        <sz val="10"/>
        <rFont val="Arial"/>
        <family val="2"/>
        <charset val="204"/>
      </rPr>
      <t xml:space="preserve"> в базовых ценах 2001 года без НДС.</t>
    </r>
  </si>
  <si>
    <t>Стандартизированная тарифная ставка</t>
  </si>
  <si>
    <t xml:space="preserve"> временная схема электроснабжения.</t>
  </si>
  <si>
    <t>постоянная схемы электроснабжения.</t>
  </si>
  <si>
    <t>C1</t>
  </si>
  <si>
    <t>Ставка на покрытие расходов на технологическое</t>
  </si>
  <si>
    <t xml:space="preserve"> руб./кВт</t>
  </si>
  <si>
    <t xml:space="preserve"> присоединении по мероприятиям, не включающим в себя</t>
  </si>
  <si>
    <t xml:space="preserve">строительство и реконструкцию  объектов </t>
  </si>
  <si>
    <t xml:space="preserve">электросетевого хозяйства всего, в том числе:      </t>
  </si>
  <si>
    <t>Подготовка и выдача сетевой организацией   технических</t>
  </si>
  <si>
    <t xml:space="preserve"> условий и их согласование  с системным оператором     </t>
  </si>
  <si>
    <t>Проверка сетевой организацией выполнения</t>
  </si>
  <si>
    <t xml:space="preserve"> заявителем технических условий</t>
  </si>
  <si>
    <t xml:space="preserve">Участие сетевой организации в осмотре  (обследовании) </t>
  </si>
  <si>
    <t>присоединяемых  устройств должностным лицом федерального</t>
  </si>
  <si>
    <t xml:space="preserve"> органа исполнительной власти по  технологическому надзору </t>
  </si>
  <si>
    <t>при участии собственника таких устройств</t>
  </si>
  <si>
    <t>4</t>
  </si>
  <si>
    <t xml:space="preserve">Осуществление сетевой организацией фактического </t>
  </si>
  <si>
    <t xml:space="preserve"> присоединения объектов заявителя к электрическим сетям и </t>
  </si>
  <si>
    <t xml:space="preserve">включение коммутационного аппарата  (фиксация </t>
  </si>
  <si>
    <t xml:space="preserve">коммутационного аппарата в положении "включено")    </t>
  </si>
  <si>
    <t xml:space="preserve">для расчета платы за технологическое присоединение
к территориальным распределительным сетям на уровне
напряжения ниже 35 кВ и присоединяемой мощностью менее 8900 кВт </t>
  </si>
  <si>
    <t>строительство воздушных линий 0,4 кВ</t>
  </si>
  <si>
    <t>строительство воздушных линий 6-10 кВ</t>
  </si>
  <si>
    <t>строительство кабельных линий 0,4 кВ</t>
  </si>
  <si>
    <t>строительство кабельных линий 6-10 кВ</t>
  </si>
  <si>
    <t xml:space="preserve"> Приложение № 4 к стандартам раскрытия информации субъектами оптового и розничного рынков электрической энергии</t>
  </si>
  <si>
    <t xml:space="preserve">(в ред. Постановления Правительства РФ от 17.09.2015 №987) </t>
  </si>
  <si>
    <t>№ п.п.</t>
  </si>
  <si>
    <t>Ед.изм.</t>
  </si>
  <si>
    <t>Фактические данные за 2015г</t>
  </si>
  <si>
    <t>Плановые показатели на 2016 г.</t>
  </si>
  <si>
    <t xml:space="preserve">1. </t>
  </si>
  <si>
    <t>Расходы по выполнению мероприятий</t>
  </si>
  <si>
    <t>руб.</t>
  </si>
  <si>
    <t>по технологическому присоединению,</t>
  </si>
  <si>
    <t xml:space="preserve">за исключением инвестиционной </t>
  </si>
  <si>
    <t>составляющей,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</si>
  <si>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</si>
  <si>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</si>
  <si>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</si>
  <si>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</si>
  <si>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</si>
  <si>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 xml:space="preserve">Оплата труда  ППП ( без ЕСН )           </t>
  </si>
  <si>
    <t xml:space="preserve">1.4. </t>
  </si>
  <si>
    <t>Отчисления на соц. нужды с оплаты</t>
  </si>
  <si>
    <t xml:space="preserve">1.5. </t>
  </si>
  <si>
    <t xml:space="preserve">Прочие расходы, всего в т.ч.  </t>
  </si>
  <si>
    <t>1.5.1.</t>
  </si>
  <si>
    <t xml:space="preserve">работы и услуги </t>
  </si>
  <si>
    <t>производственного характера</t>
  </si>
  <si>
    <t>1.5.2.</t>
  </si>
  <si>
    <t>налоги,всего</t>
  </si>
  <si>
    <t>1.5.3.</t>
  </si>
  <si>
    <t>непроизводственного характера, в т.ч.</t>
  </si>
  <si>
    <t>1.5.3.1</t>
  </si>
  <si>
    <t>1.5.3.2</t>
  </si>
  <si>
    <t>расходы на охрану и пожарную</t>
  </si>
  <si>
    <t>безопасность</t>
  </si>
  <si>
    <t xml:space="preserve">расходы на информационное </t>
  </si>
  <si>
    <t>1.5.3.3</t>
  </si>
  <si>
    <t xml:space="preserve">обслуживание,консультационные и </t>
  </si>
  <si>
    <t>юридические услуги</t>
  </si>
  <si>
    <t>1.5.3.4</t>
  </si>
  <si>
    <t>1.5.3.5</t>
  </si>
  <si>
    <t>другие прочие расходы, связанные</t>
  </si>
  <si>
    <t>с производством и реализацией</t>
  </si>
  <si>
    <t>1.6.</t>
  </si>
  <si>
    <t>Внереализационные расходы, всего</t>
  </si>
  <si>
    <t>% за пользование кредитом</t>
  </si>
  <si>
    <t xml:space="preserve">налог на имущество </t>
  </si>
  <si>
    <t>другие обоснованные расходы</t>
  </si>
  <si>
    <t>денежные выплаты социального</t>
  </si>
  <si>
    <t>характера ( по коллективному договору)</t>
  </si>
  <si>
    <t>другие расходы из прибыли</t>
  </si>
  <si>
    <t>Расходы на строительство объектов  электросетевого хозяйства-от существующих  объектов электросетевого хозяйства до присоединяемых энергопринимающих устройств и (или) объектов электроэнергетики</t>
  </si>
  <si>
    <t>Выпадающие доходы/экономия средств</t>
  </si>
  <si>
    <t>Необходимая валовая выручка</t>
  </si>
  <si>
    <t>Приложение № 8</t>
  </si>
  <si>
    <t>И Н Ф О Р М А Ц И Я</t>
  </si>
  <si>
    <t>об осуществлении технологического присоединения по договорам, заключенным за текущий год</t>
  </si>
  <si>
    <t>Категория 
заявителей</t>
  </si>
  <si>
    <t>Количество договоров (штук)</t>
  </si>
  <si>
    <t>Максимальная мощность (кВт)</t>
  </si>
  <si>
    <t>Стоимость договоров 
(без НДС) (тыс. рублей)</t>
  </si>
  <si>
    <t>35 кВ
и выше</t>
  </si>
  <si>
    <t>До 15 кВт - всего</t>
  </si>
  <si>
    <t>в том числе</t>
  </si>
  <si>
    <t>льготная категория *</t>
  </si>
  <si>
    <t>От 15 до 
150 кВт - всего</t>
  </si>
  <si>
    <t>льготная категория **</t>
  </si>
  <si>
    <t>От 150 кВт 
до 670 кВт - всего</t>
  </si>
  <si>
    <t>по индиви-дуальному проекту</t>
  </si>
  <si>
    <t>От 670 кВт 
до 8900 кВт - всего</t>
  </si>
  <si>
    <t>От 8900 кВт - всего</t>
  </si>
  <si>
    <t>Объекты 
генерации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</si>
  <si>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Заявители, оплачивающие технологическое присоединение своих энергопринимающих устройств в размере не более 550 рублей.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</si>
  <si>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присоединения.</t>
    </r>
  </si>
  <si>
    <t>Приложение № 9</t>
  </si>
  <si>
    <t>о поданных заявках на технологическое присоединение 
за текущий год</t>
  </si>
  <si>
    <t>Категория заявителей</t>
  </si>
  <si>
    <t>Количество заявок (штук)</t>
  </si>
  <si>
    <t>От 15 до 150 кВт - 
всего</t>
  </si>
  <si>
    <t>по индивидуальному проекту</t>
  </si>
  <si>
    <t>Объекты генерации</t>
  </si>
  <si>
    <t>(423) 236 -76-41</t>
  </si>
  <si>
    <t>(423) 236-05-74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</si>
</sst>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6" formatCode="0.0"/>
    <numFmt numFmtId="167" formatCode="#,##0.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u/>
      <sz val="12"/>
      <name val="Times New Roman"/>
      <family val="1"/>
      <charset val="204"/>
    </font>
    <font>
      <sz val="1"/>
      <name val="Times New Roman"/>
      <family val="1"/>
      <charset val="204"/>
    </font>
    <font>
      <u/>
      <sz val="10"/>
      <color indexed="12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259">
    <xf numFmtId="0" fontId="0" fillId="0" borderId="0" xfId="0"/>
    <xf numFmtId="0" fontId="1" fillId="0" borderId="0" xfId="0" applyFont="1" applyAlignment="1">
      <alignment horizontal="left" indent="15"/>
    </xf>
    <xf numFmtId="0" fontId="2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7" fillId="0" borderId="0" xfId="0" applyFont="1"/>
    <xf numFmtId="0" fontId="8" fillId="0" borderId="0" xfId="1" applyAlignment="1" applyProtection="1"/>
    <xf numFmtId="0" fontId="3" fillId="0" borderId="0" xfId="0" applyFont="1" applyAlignment="1"/>
    <xf numFmtId="0" fontId="3" fillId="0" borderId="0" xfId="0" applyFont="1" applyAlignment="1">
      <alignment horizontal="right" wrapText="1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14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1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7" xfId="0" applyFont="1" applyFill="1" applyBorder="1" applyAlignment="1">
      <alignment horizontal="left" vertical="top" wrapText="1" inden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 indent="1"/>
    </xf>
    <xf numFmtId="0" fontId="2" fillId="0" borderId="12" xfId="0" applyFont="1" applyFill="1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 indent="1"/>
    </xf>
    <xf numFmtId="0" fontId="2" fillId="0" borderId="4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left" vertical="top" wrapText="1" indent="1"/>
    </xf>
    <xf numFmtId="49" fontId="2" fillId="0" borderId="12" xfId="0" applyNumberFormat="1" applyFont="1" applyFill="1" applyBorder="1" applyAlignment="1">
      <alignment horizontal="left" vertical="top" wrapText="1" indent="1"/>
    </xf>
    <xf numFmtId="0" fontId="2" fillId="0" borderId="14" xfId="0" applyFont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left" vertical="top" wrapText="1" indent="1"/>
    </xf>
    <xf numFmtId="49" fontId="2" fillId="0" borderId="7" xfId="0" applyNumberFormat="1" applyFont="1" applyFill="1" applyBorder="1" applyAlignment="1">
      <alignment horizontal="left" vertical="top" wrapText="1" indent="1"/>
    </xf>
    <xf numFmtId="0" fontId="2" fillId="0" borderId="11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14" fillId="0" borderId="4" xfId="2" applyFont="1" applyBorder="1" applyAlignment="1">
      <alignment horizontal="center"/>
    </xf>
    <xf numFmtId="0" fontId="14" fillId="0" borderId="15" xfId="2" applyFont="1" applyBorder="1" applyAlignment="1">
      <alignment horizontal="center"/>
    </xf>
    <xf numFmtId="0" fontId="14" fillId="0" borderId="4" xfId="2" applyFont="1" applyBorder="1" applyAlignment="1">
      <alignment horizontal="center" wrapText="1"/>
    </xf>
    <xf numFmtId="0" fontId="14" fillId="0" borderId="5" xfId="2" applyFont="1" applyBorder="1" applyAlignment="1">
      <alignment horizontal="center" wrapText="1"/>
    </xf>
    <xf numFmtId="0" fontId="14" fillId="0" borderId="10" xfId="2" applyFont="1" applyBorder="1" applyAlignment="1">
      <alignment horizontal="center" wrapText="1"/>
    </xf>
    <xf numFmtId="0" fontId="13" fillId="0" borderId="0" xfId="2"/>
    <xf numFmtId="0" fontId="13" fillId="0" borderId="0" xfId="2" applyAlignment="1">
      <alignment horizontal="center"/>
    </xf>
    <xf numFmtId="0" fontId="13" fillId="0" borderId="8" xfId="2" applyBorder="1" applyAlignment="1">
      <alignment horizontal="center"/>
    </xf>
    <xf numFmtId="0" fontId="13" fillId="0" borderId="8" xfId="2" applyFont="1" applyBorder="1" applyAlignment="1">
      <alignment horizontal="center"/>
    </xf>
    <xf numFmtId="0" fontId="13" fillId="0" borderId="8" xfId="2" applyBorder="1"/>
    <xf numFmtId="0" fontId="14" fillId="0" borderId="5" xfId="2" applyFont="1" applyBorder="1" applyAlignment="1">
      <alignment horizontal="center"/>
    </xf>
    <xf numFmtId="0" fontId="14" fillId="0" borderId="10" xfId="2" applyFont="1" applyBorder="1" applyAlignment="1">
      <alignment horizontal="center"/>
    </xf>
    <xf numFmtId="0" fontId="13" fillId="0" borderId="4" xfId="2" applyBorder="1" applyAlignment="1">
      <alignment horizontal="center"/>
    </xf>
    <xf numFmtId="0" fontId="13" fillId="0" borderId="4" xfId="2" applyBorder="1"/>
    <xf numFmtId="0" fontId="13" fillId="0" borderId="4" xfId="2" applyBorder="1" applyAlignment="1">
      <alignment horizontal="center" vertical="center"/>
    </xf>
    <xf numFmtId="3" fontId="13" fillId="0" borderId="4" xfId="2" applyNumberFormat="1" applyFont="1" applyBorder="1" applyAlignment="1">
      <alignment horizontal="center" vertical="center"/>
    </xf>
    <xf numFmtId="0" fontId="14" fillId="0" borderId="13" xfId="2" applyFont="1" applyBorder="1" applyAlignment="1">
      <alignment horizontal="center"/>
    </xf>
    <xf numFmtId="0" fontId="13" fillId="0" borderId="13" xfId="2" applyFont="1" applyBorder="1"/>
    <xf numFmtId="0" fontId="13" fillId="0" borderId="13" xfId="2" applyBorder="1" applyAlignment="1">
      <alignment horizontal="center" vertical="center"/>
    </xf>
    <xf numFmtId="3" fontId="13" fillId="0" borderId="13" xfId="2" applyNumberFormat="1" applyFont="1" applyBorder="1" applyAlignment="1">
      <alignment horizontal="center" vertical="center"/>
    </xf>
    <xf numFmtId="0" fontId="13" fillId="0" borderId="13" xfId="2" applyBorder="1" applyAlignment="1">
      <alignment horizontal="center"/>
    </xf>
    <xf numFmtId="0" fontId="14" fillId="0" borderId="8" xfId="2" applyFont="1" applyBorder="1"/>
    <xf numFmtId="0" fontId="13" fillId="0" borderId="8" xfId="2" applyBorder="1" applyAlignment="1">
      <alignment horizontal="center" vertical="center"/>
    </xf>
    <xf numFmtId="3" fontId="13" fillId="0" borderId="8" xfId="2" applyNumberFormat="1" applyFont="1" applyBorder="1" applyAlignment="1">
      <alignment horizontal="center" vertical="center"/>
    </xf>
    <xf numFmtId="0" fontId="13" fillId="0" borderId="4" xfId="2" applyFont="1" applyBorder="1"/>
    <xf numFmtId="0" fontId="13" fillId="0" borderId="4" xfId="2" applyFont="1" applyBorder="1" applyAlignment="1">
      <alignment horizontal="center" vertical="center"/>
    </xf>
    <xf numFmtId="4" fontId="13" fillId="0" borderId="4" xfId="2" applyNumberFormat="1" applyBorder="1" applyAlignment="1">
      <alignment vertical="center"/>
    </xf>
    <xf numFmtId="0" fontId="13" fillId="0" borderId="13" xfId="2" applyFont="1" applyBorder="1" applyAlignment="1">
      <alignment horizontal="center" vertical="center"/>
    </xf>
    <xf numFmtId="4" fontId="13" fillId="0" borderId="13" xfId="2" applyNumberFormat="1" applyBorder="1" applyAlignment="1">
      <alignment vertical="center"/>
    </xf>
    <xf numFmtId="0" fontId="14" fillId="0" borderId="13" xfId="2" applyFont="1" applyBorder="1"/>
    <xf numFmtId="0" fontId="15" fillId="0" borderId="13" xfId="0" applyFont="1" applyBorder="1" applyAlignment="1">
      <alignment horizontal="left" vertical="center" wrapText="1" indent="1"/>
    </xf>
    <xf numFmtId="4" fontId="15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wrapText="1" indent="1"/>
    </xf>
    <xf numFmtId="4" fontId="10" fillId="0" borderId="13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 indent="1"/>
    </xf>
    <xf numFmtId="0" fontId="13" fillId="0" borderId="8" xfId="2" applyFont="1" applyBorder="1" applyAlignment="1">
      <alignment horizontal="center" vertical="center"/>
    </xf>
    <xf numFmtId="4" fontId="15" fillId="0" borderId="8" xfId="0" applyNumberFormat="1" applyFont="1" applyBorder="1" applyAlignment="1">
      <alignment horizontal="center" vertical="center"/>
    </xf>
    <xf numFmtId="0" fontId="13" fillId="0" borderId="0" xfId="2" applyFont="1"/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4" fillId="0" borderId="9" xfId="2" applyFont="1" applyBorder="1" applyAlignment="1">
      <alignment horizontal="center"/>
    </xf>
    <xf numFmtId="0" fontId="14" fillId="0" borderId="9" xfId="2" applyFont="1" applyBorder="1" applyAlignment="1">
      <alignment horizontal="center" wrapText="1"/>
    </xf>
    <xf numFmtId="0" fontId="14" fillId="0" borderId="15" xfId="2" applyFont="1" applyBorder="1"/>
    <xf numFmtId="0" fontId="14" fillId="0" borderId="4" xfId="2" applyFont="1" applyBorder="1" applyAlignment="1">
      <alignment horizontal="center" vertical="center"/>
    </xf>
    <xf numFmtId="0" fontId="14" fillId="0" borderId="9" xfId="2" applyFont="1" applyBorder="1" applyAlignment="1">
      <alignment horizontal="center" vertical="center"/>
    </xf>
    <xf numFmtId="0" fontId="13" fillId="0" borderId="0" xfId="2" applyNumberFormat="1" applyAlignment="1">
      <alignment horizontal="center" wrapText="1"/>
    </xf>
    <xf numFmtId="0" fontId="14" fillId="0" borderId="14" xfId="2" applyFont="1" applyBorder="1"/>
    <xf numFmtId="0" fontId="14" fillId="0" borderId="13" xfId="2" applyFont="1" applyBorder="1" applyAlignment="1">
      <alignment horizontal="center" vertical="center"/>
    </xf>
    <xf numFmtId="0" fontId="13" fillId="0" borderId="15" xfId="2" applyBorder="1"/>
    <xf numFmtId="4" fontId="13" fillId="0" borderId="9" xfId="2" applyNumberFormat="1" applyFont="1" applyBorder="1" applyAlignment="1">
      <alignment horizontal="center" vertical="center"/>
    </xf>
    <xf numFmtId="0" fontId="13" fillId="0" borderId="14" xfId="2" applyFont="1" applyBorder="1"/>
    <xf numFmtId="49" fontId="13" fillId="0" borderId="13" xfId="2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0" fontId="9" fillId="0" borderId="0" xfId="0" applyFont="1" applyBorder="1" applyAlignment="1"/>
    <xf numFmtId="0" fontId="9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0" fillId="0" borderId="0" xfId="0" applyFont="1" applyBorder="1"/>
    <xf numFmtId="0" fontId="11" fillId="0" borderId="0" xfId="0" applyFont="1" applyBorder="1" applyAlignment="1">
      <alignment vertical="top"/>
    </xf>
    <xf numFmtId="49" fontId="9" fillId="0" borderId="0" xfId="0" applyNumberFormat="1" applyFont="1" applyFill="1" applyBorder="1" applyAlignment="1"/>
    <xf numFmtId="0" fontId="9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10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4" fontId="2" fillId="0" borderId="14" xfId="0" applyNumberFormat="1" applyFont="1" applyBorder="1" applyAlignment="1">
      <alignment horizontal="center" vertical="top"/>
    </xf>
    <xf numFmtId="4" fontId="2" fillId="0" borderId="0" xfId="0" applyNumberFormat="1" applyFont="1" applyBorder="1" applyAlignment="1">
      <alignment horizontal="center" vertical="top"/>
    </xf>
    <xf numFmtId="4" fontId="2" fillId="0" borderId="12" xfId="0" applyNumberFormat="1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top"/>
    </xf>
    <xf numFmtId="0" fontId="2" fillId="0" borderId="15" xfId="0" applyFont="1" applyFill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2" fillId="0" borderId="7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" xfId="0" applyNumberFormat="1" applyFont="1" applyBorder="1" applyAlignment="1">
      <alignment horizontal="center" vertical="top"/>
    </xf>
    <xf numFmtId="4" fontId="2" fillId="0" borderId="7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4" fontId="2" fillId="0" borderId="14" xfId="0" applyNumberFormat="1" applyFont="1" applyBorder="1" applyAlignment="1">
      <alignment horizontal="center" vertical="top"/>
    </xf>
    <xf numFmtId="4" fontId="2" fillId="0" borderId="11" xfId="0" applyNumberFormat="1" applyFont="1" applyBorder="1" applyAlignment="1">
      <alignment horizontal="center" vertical="top"/>
    </xf>
    <xf numFmtId="4" fontId="2" fillId="0" borderId="15" xfId="0" applyNumberFormat="1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 vertical="top"/>
    </xf>
    <xf numFmtId="2" fontId="2" fillId="0" borderId="6" xfId="0" applyNumberFormat="1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3" fontId="1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166" fontId="0" fillId="0" borderId="4" xfId="0" applyNumberForma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wrapText="1"/>
    </xf>
    <xf numFmtId="4" fontId="1" fillId="0" borderId="4" xfId="0" applyNumberFormat="1" applyFont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166" fontId="0" fillId="0" borderId="8" xfId="0" applyNumberFormat="1" applyFill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wrapText="1"/>
    </xf>
    <xf numFmtId="4" fontId="1" fillId="0" borderId="8" xfId="0" applyNumberFormat="1" applyFont="1" applyBorder="1" applyAlignment="1">
      <alignment horizont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top" wrapText="1"/>
    </xf>
    <xf numFmtId="1" fontId="13" fillId="0" borderId="8" xfId="0" applyNumberFormat="1" applyFont="1" applyFill="1" applyBorder="1" applyAlignment="1">
      <alignment horizontal="center" vertical="center" wrapText="1"/>
    </xf>
    <xf numFmtId="1" fontId="13" fillId="0" borderId="9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vertical="top" wrapText="1"/>
    </xf>
    <xf numFmtId="167" fontId="13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top" wrapText="1"/>
    </xf>
    <xf numFmtId="167" fontId="13" fillId="0" borderId="13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vertical="top" wrapText="1"/>
    </xf>
    <xf numFmtId="167" fontId="13" fillId="0" borderId="8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167" fontId="13" fillId="0" borderId="9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3" fontId="13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vertical="top" wrapText="1"/>
    </xf>
    <xf numFmtId="167" fontId="13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167" fontId="13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Border="1" applyAlignment="1">
      <alignment wrapText="1"/>
    </xf>
    <xf numFmtId="167" fontId="13" fillId="0" borderId="8" xfId="0" applyNumberFormat="1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3" fontId="13" fillId="0" borderId="8" xfId="0" applyNumberFormat="1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13" fillId="0" borderId="9" xfId="0" applyFont="1" applyFill="1" applyBorder="1" applyAlignment="1">
      <alignment horizontal="left" vertical="center" wrapText="1"/>
    </xf>
    <xf numFmtId="3" fontId="14" fillId="0" borderId="9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left" vertical="top" wrapText="1" indent="1"/>
    </xf>
    <xf numFmtId="0" fontId="1" fillId="0" borderId="13" xfId="0" applyFont="1" applyFill="1" applyBorder="1" applyAlignment="1">
      <alignment horizontal="left" vertical="top" wrapText="1" indent="1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7" xfId="0" applyFont="1" applyFill="1" applyBorder="1" applyAlignment="1">
      <alignment horizontal="left" vertical="top" wrapText="1" indent="1"/>
    </xf>
    <xf numFmtId="0" fontId="1" fillId="0" borderId="8" xfId="0" applyFont="1" applyFill="1" applyBorder="1" applyAlignment="1">
      <alignment horizontal="left" vertical="top" wrapText="1" indent="1"/>
    </xf>
    <xf numFmtId="0" fontId="1" fillId="0" borderId="10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justify" vertical="top" wrapText="1"/>
    </xf>
    <xf numFmtId="0" fontId="9" fillId="0" borderId="0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top" wrapText="1" inden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top"/>
    </xf>
  </cellXfs>
  <cellStyles count="3">
    <cellStyle name="Гиперссылка" xfId="1" builtinId="8"/>
    <cellStyle name="Обычный" xfId="0" builtinId="0"/>
    <cellStyle name="Обычный_Стандарт.тариф.ставки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@vpes,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workbookViewId="0">
      <selection activeCell="D28" sqref="D28"/>
    </sheetView>
  </sheetViews>
  <sheetFormatPr defaultRowHeight="15" x14ac:dyDescent="0.25"/>
  <cols>
    <col min="1" max="1" width="29.140625" customWidth="1"/>
    <col min="2" max="2" width="12.28515625" customWidth="1"/>
    <col min="5" max="5" width="69.7109375" customWidth="1"/>
  </cols>
  <sheetData>
    <row r="1" spans="1:5" ht="15.75" x14ac:dyDescent="0.25">
      <c r="A1" s="1"/>
      <c r="C1" s="2"/>
      <c r="D1" s="2"/>
      <c r="E1" s="3" t="s">
        <v>22</v>
      </c>
    </row>
    <row r="2" spans="1:5" ht="33" customHeight="1" x14ac:dyDescent="0.25">
      <c r="B2" s="72"/>
      <c r="C2" s="72"/>
      <c r="D2" s="72"/>
      <c r="E2" s="73" t="s">
        <v>77</v>
      </c>
    </row>
    <row r="3" spans="1:5" x14ac:dyDescent="0.25">
      <c r="A3" s="26"/>
      <c r="B3" s="26"/>
      <c r="C3" s="26"/>
      <c r="D3" s="26"/>
      <c r="E3" s="26"/>
    </row>
    <row r="4" spans="1:5" ht="15" customHeight="1" x14ac:dyDescent="0.25">
      <c r="B4" s="8"/>
      <c r="C4" s="8"/>
      <c r="D4" s="8"/>
      <c r="E4" s="9"/>
    </row>
    <row r="5" spans="1:5" ht="15.75" x14ac:dyDescent="0.25">
      <c r="A5" s="4"/>
      <c r="C5" s="2"/>
      <c r="D5" s="2"/>
      <c r="E5" s="2"/>
    </row>
    <row r="6" spans="1:5" ht="16.5" x14ac:dyDescent="0.25">
      <c r="A6" s="27" t="s">
        <v>2</v>
      </c>
      <c r="B6" s="27"/>
      <c r="C6" s="27"/>
      <c r="D6" s="27"/>
      <c r="E6" s="27"/>
    </row>
    <row r="7" spans="1:5" ht="16.5" x14ac:dyDescent="0.25">
      <c r="A7" s="28" t="s">
        <v>20</v>
      </c>
      <c r="B7" s="27"/>
      <c r="C7" s="27"/>
      <c r="D7" s="27"/>
      <c r="E7" s="27"/>
    </row>
    <row r="8" spans="1:5" ht="16.5" customHeight="1" x14ac:dyDescent="0.25">
      <c r="A8" s="22" t="s">
        <v>3</v>
      </c>
      <c r="B8" s="22"/>
      <c r="C8" s="22"/>
      <c r="D8" s="22"/>
      <c r="E8" s="22"/>
    </row>
    <row r="9" spans="1:5" ht="15.75" x14ac:dyDescent="0.25">
      <c r="A9" s="5"/>
      <c r="B9" s="5"/>
      <c r="C9" s="2"/>
      <c r="D9" s="2"/>
      <c r="E9" s="2"/>
    </row>
    <row r="10" spans="1:5" ht="21" customHeight="1" x14ac:dyDescent="0.25">
      <c r="A10" s="71" t="s">
        <v>4</v>
      </c>
      <c r="B10" s="71"/>
      <c r="C10" s="71"/>
      <c r="D10" s="71"/>
      <c r="E10" s="71"/>
    </row>
    <row r="11" spans="1:5" ht="15.75" x14ac:dyDescent="0.25">
      <c r="A11" s="71" t="s">
        <v>21</v>
      </c>
      <c r="B11" s="71"/>
      <c r="C11" s="71"/>
      <c r="D11" s="71"/>
      <c r="E11" s="71"/>
    </row>
    <row r="12" spans="1:5" ht="15.75" x14ac:dyDescent="0.25">
      <c r="A12" s="6"/>
      <c r="C12" s="2"/>
      <c r="D12" s="2"/>
      <c r="E12" s="2"/>
    </row>
    <row r="13" spans="1:5" x14ac:dyDescent="0.25">
      <c r="A13" s="23"/>
      <c r="B13" s="23"/>
      <c r="C13" s="23"/>
      <c r="D13" s="23"/>
      <c r="E13" s="23"/>
    </row>
    <row r="14" spans="1:5" x14ac:dyDescent="0.25">
      <c r="A14" s="23"/>
      <c r="B14" s="23"/>
      <c r="C14" s="23"/>
      <c r="D14" s="23"/>
      <c r="E14" s="23"/>
    </row>
    <row r="15" spans="1:5" ht="16.5" x14ac:dyDescent="0.25">
      <c r="A15" s="24" t="s">
        <v>5</v>
      </c>
      <c r="B15" s="24"/>
      <c r="C15" s="24"/>
      <c r="D15" s="24"/>
      <c r="E15" s="24"/>
    </row>
    <row r="16" spans="1:5" ht="15.75" x14ac:dyDescent="0.25">
      <c r="A16" s="2" t="s">
        <v>6</v>
      </c>
      <c r="B16" s="25" t="s">
        <v>4</v>
      </c>
      <c r="C16" s="25"/>
      <c r="D16" s="25"/>
      <c r="E16" s="25"/>
    </row>
    <row r="17" spans="1:5" ht="15.75" x14ac:dyDescent="0.25">
      <c r="A17" s="2" t="s">
        <v>7</v>
      </c>
      <c r="B17" t="s">
        <v>8</v>
      </c>
      <c r="C17" s="2"/>
      <c r="D17" s="2"/>
      <c r="E17" s="2"/>
    </row>
    <row r="18" spans="1:5" ht="15.75" x14ac:dyDescent="0.25">
      <c r="A18" s="2" t="s">
        <v>9</v>
      </c>
      <c r="B18" t="s">
        <v>10</v>
      </c>
      <c r="C18" s="2"/>
      <c r="D18" s="2"/>
      <c r="E18" s="2"/>
    </row>
    <row r="19" spans="1:5" ht="15.75" x14ac:dyDescent="0.25">
      <c r="A19" s="2" t="s">
        <v>11</v>
      </c>
      <c r="B19" t="s">
        <v>10</v>
      </c>
      <c r="C19" s="2"/>
      <c r="D19" s="2"/>
      <c r="E19" s="2"/>
    </row>
    <row r="20" spans="1:5" ht="15.75" x14ac:dyDescent="0.25">
      <c r="A20" s="2" t="s">
        <v>12</v>
      </c>
      <c r="B20">
        <v>2504000684</v>
      </c>
      <c r="C20" s="2"/>
      <c r="D20" s="2"/>
      <c r="E20" s="2"/>
    </row>
    <row r="21" spans="1:5" ht="15.75" x14ac:dyDescent="0.25">
      <c r="A21" s="2" t="s">
        <v>13</v>
      </c>
      <c r="B21" s="2">
        <v>253801001</v>
      </c>
      <c r="C21" s="2"/>
      <c r="D21" s="2"/>
      <c r="E21" s="2"/>
    </row>
    <row r="22" spans="1:5" ht="15.75" x14ac:dyDescent="0.25">
      <c r="A22" s="2" t="s">
        <v>14</v>
      </c>
      <c r="B22" s="2" t="s">
        <v>15</v>
      </c>
      <c r="C22" s="2"/>
      <c r="D22" s="2"/>
      <c r="E22" s="2"/>
    </row>
    <row r="23" spans="1:5" ht="15.75" x14ac:dyDescent="0.25">
      <c r="A23" s="2" t="s">
        <v>16</v>
      </c>
      <c r="B23" s="7" t="s">
        <v>17</v>
      </c>
      <c r="C23" s="2"/>
      <c r="D23" s="2"/>
      <c r="E23" s="2"/>
    </row>
    <row r="24" spans="1:5" ht="15.75" x14ac:dyDescent="0.25">
      <c r="A24" s="2" t="s">
        <v>18</v>
      </c>
      <c r="B24" s="2" t="s">
        <v>223</v>
      </c>
      <c r="C24" s="2"/>
      <c r="D24" s="2"/>
      <c r="E24" s="2"/>
    </row>
    <row r="25" spans="1:5" ht="15.75" x14ac:dyDescent="0.25">
      <c r="A25" s="2" t="s">
        <v>19</v>
      </c>
      <c r="B25" s="2" t="s">
        <v>224</v>
      </c>
      <c r="C25" s="2"/>
      <c r="D25" s="2"/>
      <c r="E25" s="2"/>
    </row>
  </sheetData>
  <mergeCells count="10">
    <mergeCell ref="A15:E15"/>
    <mergeCell ref="B16:E16"/>
    <mergeCell ref="A3:E3"/>
    <mergeCell ref="A6:E6"/>
    <mergeCell ref="A7:E7"/>
    <mergeCell ref="A8:E8"/>
    <mergeCell ref="A10:E10"/>
    <mergeCell ref="A11:E11"/>
    <mergeCell ref="A13:E13"/>
    <mergeCell ref="A14:E14"/>
  </mergeCells>
  <hyperlinks>
    <hyperlink ref="B23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71"/>
  <sheetViews>
    <sheetView topLeftCell="A34" workbookViewId="0">
      <selection activeCell="F7" sqref="F7"/>
    </sheetView>
  </sheetViews>
  <sheetFormatPr defaultRowHeight="15" x14ac:dyDescent="0.25"/>
  <cols>
    <col min="2" max="2" width="58.28515625" bestFit="1" customWidth="1"/>
    <col min="4" max="4" width="19.5703125" customWidth="1"/>
    <col min="5" max="5" width="20.7109375" customWidth="1"/>
  </cols>
  <sheetData>
    <row r="1" spans="1:102" x14ac:dyDescent="0.25">
      <c r="E1" t="s">
        <v>23</v>
      </c>
    </row>
    <row r="2" spans="1:102" ht="50.25" customHeight="1" x14ac:dyDescent="0.25">
      <c r="D2" s="127" t="s">
        <v>0</v>
      </c>
      <c r="E2" s="127"/>
    </row>
    <row r="4" spans="1:102" x14ac:dyDescent="0.25">
      <c r="D4" s="126" t="s">
        <v>1</v>
      </c>
      <c r="E4" s="126"/>
    </row>
    <row r="5" spans="1:102" x14ac:dyDescent="0.25">
      <c r="E5" t="s">
        <v>24</v>
      </c>
    </row>
    <row r="6" spans="1:102" ht="18.75" x14ac:dyDescent="0.3">
      <c r="A6" s="46" t="s">
        <v>26</v>
      </c>
      <c r="B6" s="46"/>
      <c r="C6" s="46"/>
      <c r="D6" s="46"/>
      <c r="E6" s="46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</row>
    <row r="7" spans="1:102" ht="65.25" customHeight="1" x14ac:dyDescent="0.3">
      <c r="A7" s="47" t="s">
        <v>139</v>
      </c>
      <c r="B7" s="47"/>
      <c r="C7" s="47"/>
      <c r="D7" s="47"/>
      <c r="E7" s="47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</row>
    <row r="8" spans="1:102" s="132" customFormat="1" ht="18.75" customHeight="1" x14ac:dyDescent="0.3">
      <c r="A8" s="130" t="s">
        <v>8</v>
      </c>
      <c r="B8" s="130"/>
      <c r="C8" s="130"/>
      <c r="D8" s="130"/>
      <c r="E8" s="130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</row>
    <row r="9" spans="1:102" x14ac:dyDescent="0.25">
      <c r="A9" s="131" t="s">
        <v>27</v>
      </c>
      <c r="B9" s="131"/>
      <c r="C9" s="131"/>
      <c r="D9" s="131"/>
      <c r="E9" s="131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</row>
    <row r="10" spans="1:102" ht="20.25" x14ac:dyDescent="0.25">
      <c r="A10" s="136" t="s">
        <v>3</v>
      </c>
      <c r="B10" s="136"/>
      <c r="C10" s="136"/>
      <c r="D10" s="136"/>
      <c r="E10" s="136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</row>
    <row r="11" spans="1:102" x14ac:dyDescent="0.25">
      <c r="A11" s="133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</row>
    <row r="12" spans="1:102" ht="52.5" x14ac:dyDescent="0.3">
      <c r="A12" s="114"/>
      <c r="B12" s="84" t="s">
        <v>78</v>
      </c>
      <c r="C12" s="115" t="s">
        <v>79</v>
      </c>
      <c r="D12" s="77" t="s">
        <v>117</v>
      </c>
      <c r="E12" s="78"/>
      <c r="F12" s="79"/>
      <c r="G12" s="80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15"/>
      <c r="AL12" s="15"/>
      <c r="AM12" s="15"/>
      <c r="AN12" s="15"/>
      <c r="AO12" s="15"/>
      <c r="AP12" s="15"/>
      <c r="AQ12" s="15"/>
      <c r="AR12" s="15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</row>
    <row r="13" spans="1:102" s="79" customFormat="1" ht="34.5" customHeight="1" x14ac:dyDescent="0.2">
      <c r="A13" s="74"/>
      <c r="B13" s="75"/>
      <c r="C13" s="76"/>
      <c r="D13" s="115" t="s">
        <v>118</v>
      </c>
      <c r="E13" s="115" t="s">
        <v>119</v>
      </c>
      <c r="G13" s="80"/>
    </row>
    <row r="14" spans="1:102" s="79" customFormat="1" ht="12.75" x14ac:dyDescent="0.2">
      <c r="A14" s="74" t="s">
        <v>120</v>
      </c>
      <c r="B14" s="116" t="s">
        <v>121</v>
      </c>
      <c r="C14" s="117" t="s">
        <v>122</v>
      </c>
      <c r="D14" s="118">
        <f>D18+D22+D25+D30</f>
        <v>698.46</v>
      </c>
      <c r="E14" s="118">
        <f>E18+E22+E25+E30</f>
        <v>1528.54</v>
      </c>
      <c r="G14" s="119"/>
    </row>
    <row r="15" spans="1:102" s="79" customFormat="1" ht="21" customHeight="1" x14ac:dyDescent="0.2">
      <c r="A15" s="94"/>
      <c r="B15" s="120" t="s">
        <v>123</v>
      </c>
      <c r="C15" s="121"/>
      <c r="D15" s="118"/>
      <c r="E15" s="118"/>
    </row>
    <row r="16" spans="1:102" s="79" customFormat="1" ht="12.75" x14ac:dyDescent="0.2">
      <c r="A16" s="94"/>
      <c r="B16" s="120" t="s">
        <v>124</v>
      </c>
      <c r="C16" s="121"/>
      <c r="D16" s="118"/>
      <c r="E16" s="118"/>
      <c r="G16" s="119"/>
    </row>
    <row r="17" spans="1:7" s="79" customFormat="1" ht="12.75" x14ac:dyDescent="0.2">
      <c r="A17" s="94"/>
      <c r="B17" s="120" t="s">
        <v>125</v>
      </c>
      <c r="C17" s="121"/>
      <c r="D17" s="118"/>
      <c r="E17" s="118"/>
      <c r="G17" s="119"/>
    </row>
    <row r="18" spans="1:7" s="79" customFormat="1" ht="12.75" customHeight="1" x14ac:dyDescent="0.2">
      <c r="A18" s="94"/>
      <c r="B18" s="122"/>
      <c r="C18" s="99" t="s">
        <v>122</v>
      </c>
      <c r="D18" s="123">
        <v>271.17</v>
      </c>
      <c r="E18" s="123">
        <v>593.42999999999995</v>
      </c>
      <c r="G18" s="119"/>
    </row>
    <row r="19" spans="1:7" s="79" customFormat="1" ht="12.75" x14ac:dyDescent="0.2">
      <c r="A19" s="94">
        <v>1</v>
      </c>
      <c r="B19" s="124" t="s">
        <v>126</v>
      </c>
      <c r="C19" s="101"/>
      <c r="D19" s="123"/>
      <c r="E19" s="123"/>
      <c r="G19" s="80"/>
    </row>
    <row r="20" spans="1:7" s="79" customFormat="1" ht="12.75" x14ac:dyDescent="0.2">
      <c r="A20" s="94"/>
      <c r="B20" s="124" t="s">
        <v>127</v>
      </c>
      <c r="C20" s="101"/>
      <c r="D20" s="123"/>
      <c r="E20" s="123"/>
      <c r="G20" s="80"/>
    </row>
    <row r="21" spans="1:7" s="79" customFormat="1" ht="12.75" x14ac:dyDescent="0.2">
      <c r="A21" s="94"/>
      <c r="C21" s="109"/>
      <c r="D21" s="123"/>
      <c r="E21" s="123"/>
      <c r="G21" s="80"/>
    </row>
    <row r="22" spans="1:7" s="79" customFormat="1" ht="12.75" x14ac:dyDescent="0.2">
      <c r="A22" s="94">
        <v>2</v>
      </c>
      <c r="B22" s="79" t="s">
        <v>128</v>
      </c>
      <c r="C22" s="99" t="s">
        <v>122</v>
      </c>
      <c r="D22" s="123">
        <v>75.63</v>
      </c>
      <c r="E22" s="123">
        <v>165.52</v>
      </c>
      <c r="G22" s="80"/>
    </row>
    <row r="23" spans="1:7" s="79" customFormat="1" ht="12.75" x14ac:dyDescent="0.2">
      <c r="A23" s="94"/>
      <c r="B23" s="79" t="s">
        <v>129</v>
      </c>
      <c r="C23" s="101"/>
      <c r="D23" s="123"/>
      <c r="E23" s="123"/>
      <c r="G23" s="80"/>
    </row>
    <row r="24" spans="1:7" s="79" customFormat="1" ht="12.75" x14ac:dyDescent="0.2">
      <c r="A24" s="94"/>
      <c r="C24" s="109"/>
      <c r="D24" s="123"/>
      <c r="E24" s="123"/>
      <c r="G24" s="80"/>
    </row>
    <row r="25" spans="1:7" s="79" customFormat="1" ht="12.75" x14ac:dyDescent="0.2">
      <c r="A25" s="94">
        <v>3</v>
      </c>
      <c r="B25" s="111" t="s">
        <v>130</v>
      </c>
      <c r="C25" s="99" t="s">
        <v>122</v>
      </c>
      <c r="D25" s="123">
        <v>78.959999999999994</v>
      </c>
      <c r="E25" s="123">
        <v>172.81</v>
      </c>
      <c r="G25" s="80"/>
    </row>
    <row r="26" spans="1:7" s="79" customFormat="1" ht="12.75" x14ac:dyDescent="0.2">
      <c r="A26" s="94"/>
      <c r="B26" s="111" t="s">
        <v>131</v>
      </c>
      <c r="C26" s="101"/>
      <c r="D26" s="123"/>
      <c r="E26" s="123"/>
      <c r="G26" s="80"/>
    </row>
    <row r="27" spans="1:7" s="79" customFormat="1" ht="12.75" x14ac:dyDescent="0.2">
      <c r="A27" s="94"/>
      <c r="B27" s="111" t="s">
        <v>132</v>
      </c>
      <c r="C27" s="101"/>
      <c r="D27" s="123"/>
      <c r="E27" s="123"/>
      <c r="G27" s="80"/>
    </row>
    <row r="28" spans="1:7" s="79" customFormat="1" ht="12.75" x14ac:dyDescent="0.2">
      <c r="A28" s="94"/>
      <c r="B28" s="111" t="s">
        <v>133</v>
      </c>
      <c r="C28" s="101"/>
      <c r="D28" s="123"/>
      <c r="E28" s="123"/>
      <c r="G28" s="80"/>
    </row>
    <row r="29" spans="1:7" s="79" customFormat="1" ht="12.75" x14ac:dyDescent="0.2">
      <c r="A29" s="94"/>
      <c r="C29" s="109"/>
      <c r="D29" s="123"/>
      <c r="E29" s="123"/>
      <c r="G29" s="80"/>
    </row>
    <row r="30" spans="1:7" s="79" customFormat="1" ht="12.75" x14ac:dyDescent="0.2">
      <c r="A30" s="125" t="s">
        <v>134</v>
      </c>
      <c r="B30" s="111" t="s">
        <v>135</v>
      </c>
      <c r="C30" s="99" t="s">
        <v>122</v>
      </c>
      <c r="D30" s="123">
        <v>272.7</v>
      </c>
      <c r="E30" s="123">
        <v>596.78</v>
      </c>
      <c r="G30" s="80"/>
    </row>
    <row r="31" spans="1:7" s="79" customFormat="1" ht="12.75" x14ac:dyDescent="0.2">
      <c r="A31" s="94"/>
      <c r="B31" s="111" t="s">
        <v>136</v>
      </c>
      <c r="C31" s="101"/>
      <c r="D31" s="123"/>
      <c r="E31" s="123"/>
      <c r="G31" s="80"/>
    </row>
    <row r="32" spans="1:7" s="79" customFormat="1" ht="12.75" x14ac:dyDescent="0.2">
      <c r="A32" s="94"/>
      <c r="B32" s="111" t="s">
        <v>137</v>
      </c>
      <c r="C32" s="101"/>
      <c r="D32" s="123"/>
      <c r="E32" s="123"/>
      <c r="G32" s="80"/>
    </row>
    <row r="33" spans="1:7" s="79" customFormat="1" ht="12.75" x14ac:dyDescent="0.2">
      <c r="A33" s="94"/>
      <c r="B33" s="111" t="s">
        <v>138</v>
      </c>
      <c r="C33" s="101"/>
      <c r="D33" s="123"/>
      <c r="E33" s="123"/>
      <c r="G33" s="80"/>
    </row>
    <row r="34" spans="1:7" s="79" customFormat="1" ht="51" x14ac:dyDescent="0.2">
      <c r="A34" s="74"/>
      <c r="B34" s="75" t="s">
        <v>78</v>
      </c>
      <c r="C34" s="76" t="s">
        <v>79</v>
      </c>
      <c r="D34" s="77" t="s">
        <v>80</v>
      </c>
      <c r="E34" s="78"/>
      <c r="G34" s="80"/>
    </row>
    <row r="35" spans="1:7" s="79" customFormat="1" ht="12.75" x14ac:dyDescent="0.2">
      <c r="A35" s="81"/>
      <c r="B35" s="82" t="s">
        <v>81</v>
      </c>
      <c r="C35" s="83"/>
      <c r="D35" s="84" t="s">
        <v>73</v>
      </c>
      <c r="E35" s="85" t="s">
        <v>82</v>
      </c>
      <c r="G35" s="80"/>
    </row>
    <row r="36" spans="1:7" s="79" customFormat="1" ht="16.149999999999999" customHeight="1" x14ac:dyDescent="0.2">
      <c r="A36" s="86"/>
      <c r="B36" s="87"/>
      <c r="C36" s="88" t="s">
        <v>83</v>
      </c>
      <c r="D36" s="89">
        <v>233441</v>
      </c>
      <c r="E36" s="89">
        <v>435748</v>
      </c>
      <c r="G36" s="80"/>
    </row>
    <row r="37" spans="1:7" s="79" customFormat="1" ht="12.75" x14ac:dyDescent="0.2">
      <c r="A37" s="90" t="s">
        <v>84</v>
      </c>
      <c r="B37" s="91" t="s">
        <v>85</v>
      </c>
      <c r="C37" s="92"/>
      <c r="D37" s="93"/>
      <c r="E37" s="93"/>
      <c r="G37" s="80"/>
    </row>
    <row r="38" spans="1:7" s="79" customFormat="1" ht="12.75" x14ac:dyDescent="0.2">
      <c r="A38" s="94"/>
      <c r="B38" s="91" t="s">
        <v>86</v>
      </c>
      <c r="C38" s="92"/>
      <c r="D38" s="93"/>
      <c r="E38" s="93"/>
      <c r="G38" s="80"/>
    </row>
    <row r="39" spans="1:7" s="79" customFormat="1" ht="12.75" x14ac:dyDescent="0.2">
      <c r="A39" s="81"/>
      <c r="B39" s="95" t="s">
        <v>87</v>
      </c>
      <c r="C39" s="96"/>
      <c r="D39" s="97"/>
      <c r="E39" s="97"/>
      <c r="G39" s="80"/>
    </row>
    <row r="40" spans="1:7" s="79" customFormat="1" ht="12.75" x14ac:dyDescent="0.2">
      <c r="A40" s="74" t="s">
        <v>88</v>
      </c>
      <c r="B40" s="98" t="s">
        <v>85</v>
      </c>
      <c r="C40" s="88" t="s">
        <v>83</v>
      </c>
      <c r="D40" s="89">
        <v>412980</v>
      </c>
      <c r="E40" s="89">
        <v>477135</v>
      </c>
      <c r="G40" s="80"/>
    </row>
    <row r="41" spans="1:7" s="79" customFormat="1" ht="12.75" x14ac:dyDescent="0.2">
      <c r="A41" s="94"/>
      <c r="B41" s="91" t="s">
        <v>86</v>
      </c>
      <c r="C41" s="92"/>
      <c r="D41" s="93"/>
      <c r="E41" s="93"/>
      <c r="G41" s="80"/>
    </row>
    <row r="42" spans="1:7" s="79" customFormat="1" ht="12.75" x14ac:dyDescent="0.2">
      <c r="A42" s="81"/>
      <c r="B42" s="95" t="s">
        <v>89</v>
      </c>
      <c r="C42" s="96"/>
      <c r="D42" s="97"/>
      <c r="E42" s="97"/>
      <c r="G42" s="80"/>
    </row>
    <row r="43" spans="1:7" s="79" customFormat="1" ht="12.75" x14ac:dyDescent="0.2">
      <c r="A43" s="74" t="s">
        <v>90</v>
      </c>
      <c r="B43" s="98" t="s">
        <v>85</v>
      </c>
      <c r="C43" s="99" t="s">
        <v>91</v>
      </c>
      <c r="D43" s="100"/>
      <c r="E43" s="100"/>
      <c r="G43" s="80"/>
    </row>
    <row r="44" spans="1:7" s="79" customFormat="1" ht="12.75" x14ac:dyDescent="0.2">
      <c r="A44" s="94"/>
      <c r="B44" s="91" t="s">
        <v>86</v>
      </c>
      <c r="C44" s="101"/>
      <c r="D44" s="102"/>
      <c r="E44" s="102"/>
      <c r="G44" s="80"/>
    </row>
    <row r="45" spans="1:7" s="79" customFormat="1" ht="12.75" x14ac:dyDescent="0.2">
      <c r="A45" s="94"/>
      <c r="B45" s="103" t="s">
        <v>92</v>
      </c>
      <c r="C45" s="101"/>
      <c r="D45" s="102"/>
      <c r="E45" s="102"/>
      <c r="G45" s="80"/>
    </row>
    <row r="46" spans="1:7" s="79" customFormat="1" x14ac:dyDescent="0.2">
      <c r="A46" s="94">
        <v>1</v>
      </c>
      <c r="B46" s="104" t="s">
        <v>93</v>
      </c>
      <c r="C46" s="101"/>
      <c r="D46" s="105">
        <v>1315.06</v>
      </c>
      <c r="E46" s="105">
        <v>1315.06</v>
      </c>
      <c r="G46" s="80"/>
    </row>
    <row r="47" spans="1:7" s="79" customFormat="1" ht="15" customHeight="1" x14ac:dyDescent="0.2">
      <c r="A47" s="94">
        <v>2</v>
      </c>
      <c r="B47" s="104" t="s">
        <v>94</v>
      </c>
      <c r="C47" s="101"/>
      <c r="D47" s="105">
        <v>869.32</v>
      </c>
      <c r="E47" s="105">
        <v>869.32</v>
      </c>
      <c r="G47" s="80"/>
    </row>
    <row r="48" spans="1:7" s="79" customFormat="1" ht="15" customHeight="1" x14ac:dyDescent="0.2">
      <c r="A48" s="94">
        <v>3</v>
      </c>
      <c r="B48" s="104" t="s">
        <v>95</v>
      </c>
      <c r="C48" s="101"/>
      <c r="D48" s="105">
        <v>606.22</v>
      </c>
      <c r="E48" s="105">
        <v>606.22</v>
      </c>
      <c r="G48" s="80"/>
    </row>
    <row r="49" spans="1:7" s="79" customFormat="1" ht="15" customHeight="1" x14ac:dyDescent="0.2">
      <c r="A49" s="94">
        <v>4</v>
      </c>
      <c r="B49" s="104" t="s">
        <v>96</v>
      </c>
      <c r="C49" s="101"/>
      <c r="D49" s="105">
        <v>394.69</v>
      </c>
      <c r="E49" s="105">
        <v>394.69</v>
      </c>
      <c r="G49" s="80"/>
    </row>
    <row r="50" spans="1:7" s="79" customFormat="1" ht="15" customHeight="1" x14ac:dyDescent="0.2">
      <c r="A50" s="94">
        <v>5</v>
      </c>
      <c r="B50" s="106" t="s">
        <v>97</v>
      </c>
      <c r="C50" s="101"/>
      <c r="D50" s="105">
        <v>1215.22</v>
      </c>
      <c r="E50" s="105">
        <v>1215.22</v>
      </c>
      <c r="G50" s="80"/>
    </row>
    <row r="51" spans="1:7" s="79" customFormat="1" ht="15" customHeight="1" x14ac:dyDescent="0.2">
      <c r="A51" s="94">
        <v>6</v>
      </c>
      <c r="B51" s="106" t="s">
        <v>98</v>
      </c>
      <c r="C51" s="101"/>
      <c r="D51" s="105">
        <v>819.74</v>
      </c>
      <c r="E51" s="105">
        <v>819.74</v>
      </c>
      <c r="G51" s="80"/>
    </row>
    <row r="52" spans="1:7" s="79" customFormat="1" ht="15" customHeight="1" x14ac:dyDescent="0.2">
      <c r="A52" s="94">
        <v>7</v>
      </c>
      <c r="B52" s="106" t="s">
        <v>99</v>
      </c>
      <c r="C52" s="101"/>
      <c r="D52" s="105">
        <v>613.94000000000005</v>
      </c>
      <c r="E52" s="105">
        <v>613.94000000000005</v>
      </c>
      <c r="G52" s="80"/>
    </row>
    <row r="53" spans="1:7" s="79" customFormat="1" ht="15" customHeight="1" x14ac:dyDescent="0.2">
      <c r="A53" s="94">
        <v>8</v>
      </c>
      <c r="B53" s="106" t="s">
        <v>100</v>
      </c>
      <c r="C53" s="101"/>
      <c r="D53" s="105">
        <v>439.57</v>
      </c>
      <c r="E53" s="105">
        <v>439.57</v>
      </c>
      <c r="G53" s="80"/>
    </row>
    <row r="54" spans="1:7" s="79" customFormat="1" ht="15" customHeight="1" x14ac:dyDescent="0.2">
      <c r="A54" s="94">
        <v>9</v>
      </c>
      <c r="B54" s="106" t="s">
        <v>101</v>
      </c>
      <c r="C54" s="101"/>
      <c r="D54" s="105">
        <v>382.63</v>
      </c>
      <c r="E54" s="105">
        <v>382.63</v>
      </c>
      <c r="G54" s="80"/>
    </row>
    <row r="55" spans="1:7" s="79" customFormat="1" ht="15" customHeight="1" x14ac:dyDescent="0.2">
      <c r="A55" s="94">
        <v>10</v>
      </c>
      <c r="B55" s="106" t="s">
        <v>102</v>
      </c>
      <c r="C55" s="101"/>
      <c r="D55" s="105">
        <v>1057.72</v>
      </c>
      <c r="E55" s="105">
        <v>1057.72</v>
      </c>
      <c r="G55" s="80"/>
    </row>
    <row r="56" spans="1:7" s="79" customFormat="1" ht="15" customHeight="1" x14ac:dyDescent="0.2">
      <c r="A56" s="94">
        <v>11</v>
      </c>
      <c r="B56" s="106" t="s">
        <v>103</v>
      </c>
      <c r="C56" s="101"/>
      <c r="D56" s="105">
        <v>732.62</v>
      </c>
      <c r="E56" s="105">
        <v>732.62</v>
      </c>
      <c r="G56" s="80"/>
    </row>
    <row r="57" spans="1:7" s="79" customFormat="1" ht="15" customHeight="1" x14ac:dyDescent="0.2">
      <c r="A57" s="94">
        <v>12</v>
      </c>
      <c r="B57" s="106" t="s">
        <v>104</v>
      </c>
      <c r="C57" s="101"/>
      <c r="D57" s="105">
        <v>534.89</v>
      </c>
      <c r="E57" s="105">
        <v>534.89</v>
      </c>
      <c r="G57" s="80"/>
    </row>
    <row r="58" spans="1:7" s="79" customFormat="1" ht="15" customHeight="1" x14ac:dyDescent="0.2">
      <c r="A58" s="94">
        <v>13</v>
      </c>
      <c r="B58" s="106" t="s">
        <v>105</v>
      </c>
      <c r="C58" s="101"/>
      <c r="D58" s="105">
        <v>390.32</v>
      </c>
      <c r="E58" s="105">
        <v>390.32</v>
      </c>
      <c r="G58" s="80"/>
    </row>
    <row r="59" spans="1:7" s="79" customFormat="1" ht="15" customHeight="1" x14ac:dyDescent="0.2">
      <c r="A59" s="94">
        <v>14</v>
      </c>
      <c r="B59" s="106" t="s">
        <v>106</v>
      </c>
      <c r="C59" s="101"/>
      <c r="D59" s="105">
        <v>345.63</v>
      </c>
      <c r="E59" s="105">
        <v>345.63</v>
      </c>
      <c r="G59" s="80"/>
    </row>
    <row r="60" spans="1:7" s="79" customFormat="1" ht="15" customHeight="1" x14ac:dyDescent="0.2">
      <c r="A60" s="94">
        <v>15</v>
      </c>
      <c r="B60" s="106" t="s">
        <v>107</v>
      </c>
      <c r="C60" s="101"/>
      <c r="D60" s="105">
        <v>3875.89</v>
      </c>
      <c r="E60" s="105">
        <v>3875.89</v>
      </c>
      <c r="G60" s="80"/>
    </row>
    <row r="61" spans="1:7" s="79" customFormat="1" ht="15" customHeight="1" x14ac:dyDescent="0.2">
      <c r="A61" s="94">
        <v>16</v>
      </c>
      <c r="B61" s="106" t="s">
        <v>108</v>
      </c>
      <c r="C61" s="101"/>
      <c r="D61" s="105">
        <v>2456.81</v>
      </c>
      <c r="E61" s="105">
        <v>2456.81</v>
      </c>
      <c r="G61" s="80"/>
    </row>
    <row r="62" spans="1:7" s="79" customFormat="1" ht="15" customHeight="1" x14ac:dyDescent="0.2">
      <c r="A62" s="94">
        <v>17</v>
      </c>
      <c r="B62" s="106" t="s">
        <v>109</v>
      </c>
      <c r="C62" s="101"/>
      <c r="D62" s="105">
        <v>1603.22</v>
      </c>
      <c r="E62" s="105">
        <v>1603.22</v>
      </c>
      <c r="G62" s="80"/>
    </row>
    <row r="63" spans="1:7" s="79" customFormat="1" ht="15" customHeight="1" x14ac:dyDescent="0.2">
      <c r="A63" s="94">
        <v>18</v>
      </c>
      <c r="B63" s="106" t="s">
        <v>110</v>
      </c>
      <c r="C63" s="101"/>
      <c r="D63" s="105">
        <v>1071.8</v>
      </c>
      <c r="E63" s="105">
        <v>1071.8</v>
      </c>
      <c r="G63" s="80"/>
    </row>
    <row r="64" spans="1:7" s="79" customFormat="1" ht="15" customHeight="1" x14ac:dyDescent="0.2">
      <c r="A64" s="94">
        <v>19</v>
      </c>
      <c r="B64" s="106" t="s">
        <v>111</v>
      </c>
      <c r="C64" s="101"/>
      <c r="D64" s="107">
        <v>876.68</v>
      </c>
      <c r="E64" s="107">
        <v>876.68</v>
      </c>
      <c r="G64" s="80"/>
    </row>
    <row r="65" spans="1:36" s="79" customFormat="1" ht="15" customHeight="1" x14ac:dyDescent="0.2">
      <c r="A65" s="94">
        <v>20</v>
      </c>
      <c r="B65" s="106" t="s">
        <v>112</v>
      </c>
      <c r="C65" s="101"/>
      <c r="D65" s="105">
        <v>2097.4499999999998</v>
      </c>
      <c r="E65" s="105">
        <v>2097.4499999999998</v>
      </c>
      <c r="G65" s="80"/>
    </row>
    <row r="66" spans="1:36" s="79" customFormat="1" ht="15" customHeight="1" x14ac:dyDescent="0.2">
      <c r="A66" s="81">
        <v>21</v>
      </c>
      <c r="B66" s="108" t="s">
        <v>113</v>
      </c>
      <c r="C66" s="109"/>
      <c r="D66" s="110">
        <v>1357.5</v>
      </c>
      <c r="E66" s="110">
        <v>1357.5</v>
      </c>
      <c r="G66" s="80"/>
    </row>
    <row r="67" spans="1:36" s="79" customFormat="1" ht="15" customHeight="1" x14ac:dyDescent="0.2">
      <c r="A67" s="80"/>
      <c r="G67" s="80"/>
    </row>
    <row r="68" spans="1:36" s="79" customFormat="1" ht="12.75" x14ac:dyDescent="0.2">
      <c r="A68" s="111" t="s">
        <v>114</v>
      </c>
      <c r="G68" s="80"/>
    </row>
    <row r="69" spans="1:36" s="79" customFormat="1" ht="12.75" x14ac:dyDescent="0.2">
      <c r="A69" s="80"/>
      <c r="B69" s="111" t="s">
        <v>115</v>
      </c>
      <c r="G69" s="80"/>
    </row>
    <row r="70" spans="1:36" s="79" customFormat="1" ht="12.75" x14ac:dyDescent="0.2">
      <c r="A70" s="80"/>
      <c r="B70" s="111" t="s">
        <v>116</v>
      </c>
      <c r="G70" s="80"/>
    </row>
    <row r="71" spans="1:36" s="79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</row>
  </sheetData>
  <mergeCells count="31">
    <mergeCell ref="A6:E6"/>
    <mergeCell ref="A7:E7"/>
    <mergeCell ref="A9:E9"/>
    <mergeCell ref="A8:E8"/>
    <mergeCell ref="A10:E10"/>
    <mergeCell ref="C40:C42"/>
    <mergeCell ref="D40:D42"/>
    <mergeCell ref="E40:E42"/>
    <mergeCell ref="C43:C66"/>
    <mergeCell ref="D2:E2"/>
    <mergeCell ref="D4:E4"/>
    <mergeCell ref="C30:C33"/>
    <mergeCell ref="D30:D33"/>
    <mergeCell ref="E30:E33"/>
    <mergeCell ref="D34:E34"/>
    <mergeCell ref="C36:C39"/>
    <mergeCell ref="D36:D39"/>
    <mergeCell ref="E36:E39"/>
    <mergeCell ref="C22:C24"/>
    <mergeCell ref="D22:D24"/>
    <mergeCell ref="E22:E24"/>
    <mergeCell ref="C25:C29"/>
    <mergeCell ref="D25:D29"/>
    <mergeCell ref="E25:E29"/>
    <mergeCell ref="D12:E12"/>
    <mergeCell ref="C14:C17"/>
    <mergeCell ref="D14:D17"/>
    <mergeCell ref="E14:E17"/>
    <mergeCell ref="C18:C21"/>
    <mergeCell ref="D18:D21"/>
    <mergeCell ref="E18:E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O54"/>
  <sheetViews>
    <sheetView topLeftCell="A34" workbookViewId="0">
      <selection activeCell="BN20" sqref="BN20"/>
    </sheetView>
  </sheetViews>
  <sheetFormatPr defaultColWidth="0.85546875" defaultRowHeight="15" x14ac:dyDescent="0.25"/>
  <cols>
    <col min="1" max="8" width="0.85546875" style="16"/>
    <col min="9" max="9" width="11.28515625" style="16" customWidth="1"/>
    <col min="10" max="43" width="0.85546875" style="16"/>
    <col min="44" max="44" width="2.85546875" style="16" customWidth="1"/>
    <col min="45" max="45" width="27.5703125" style="16" customWidth="1"/>
    <col min="46" max="46" width="15.28515625" style="16" customWidth="1"/>
    <col min="47" max="62" width="0.85546875" style="16"/>
    <col min="63" max="63" width="6" style="16" customWidth="1"/>
    <col min="64" max="16384" width="0.85546875" style="16"/>
  </cols>
  <sheetData>
    <row r="1" spans="1:64" s="10" customFormat="1" ht="15" customHeight="1" x14ac:dyDescent="0.2"/>
    <row r="2" spans="1:64" s="10" customFormat="1" ht="48" customHeight="1" x14ac:dyDescent="0.2">
      <c r="AT2" s="172" t="s">
        <v>144</v>
      </c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F2" s="172"/>
      <c r="BG2" s="172"/>
      <c r="BH2" s="172"/>
      <c r="BI2" s="172"/>
      <c r="BJ2" s="172"/>
      <c r="BK2" s="172"/>
      <c r="BL2" s="172"/>
    </row>
    <row r="3" spans="1:64" s="10" customFormat="1" ht="25.5" customHeight="1" x14ac:dyDescent="0.2">
      <c r="AT3" s="171" t="s">
        <v>145</v>
      </c>
      <c r="AU3" s="171"/>
      <c r="AV3" s="171"/>
      <c r="AW3" s="171"/>
      <c r="AX3" s="171"/>
      <c r="AY3" s="171"/>
      <c r="AZ3" s="171"/>
      <c r="BA3" s="171"/>
      <c r="BB3" s="171"/>
      <c r="BC3" s="171"/>
      <c r="BD3" s="171"/>
      <c r="BE3" s="171"/>
      <c r="BF3" s="171"/>
      <c r="BG3" s="171"/>
      <c r="BH3" s="171"/>
      <c r="BI3" s="171"/>
      <c r="BJ3" s="171"/>
      <c r="BK3" s="171"/>
    </row>
    <row r="4" spans="1:64" s="11" customFormat="1" ht="12" customHeight="1" x14ac:dyDescent="0.2"/>
    <row r="5" spans="1:64" s="11" customFormat="1" ht="12" customHeight="1" x14ac:dyDescent="0.2"/>
    <row r="6" spans="1:64" s="10" customFormat="1" ht="12.75" x14ac:dyDescent="0.2"/>
    <row r="7" spans="1:64" s="12" customFormat="1" ht="16.5" x14ac:dyDescent="0.25">
      <c r="BL7" s="13" t="s">
        <v>25</v>
      </c>
    </row>
    <row r="8" spans="1:64" s="12" customFormat="1" ht="16.5" x14ac:dyDescent="0.25"/>
    <row r="9" spans="1:64" s="14" customFormat="1" ht="18.75" x14ac:dyDescent="0.3">
      <c r="A9" s="46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</row>
    <row r="10" spans="1:64" s="15" customFormat="1" ht="18.75" customHeight="1" x14ac:dyDescent="0.3">
      <c r="A10" s="58" t="s">
        <v>30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2" spans="1:64" s="18" customFormat="1" ht="90" customHeight="1" x14ac:dyDescent="0.25">
      <c r="A12" s="42" t="s">
        <v>31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3"/>
      <c r="AS12" s="17" t="s">
        <v>32</v>
      </c>
      <c r="AT12" s="17" t="s">
        <v>33</v>
      </c>
      <c r="AU12" s="41" t="s">
        <v>34</v>
      </c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3"/>
    </row>
    <row r="13" spans="1:64" s="20" customFormat="1" ht="15.75" x14ac:dyDescent="0.25">
      <c r="A13" s="50" t="s">
        <v>35</v>
      </c>
      <c r="B13" s="50"/>
      <c r="C13" s="50"/>
      <c r="D13" s="50"/>
      <c r="E13" s="50"/>
      <c r="F13" s="50"/>
      <c r="G13" s="50"/>
      <c r="H13" s="137"/>
      <c r="I13" s="148" t="s">
        <v>36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2"/>
      <c r="AS13" s="158"/>
      <c r="AT13" s="158"/>
      <c r="AU13" s="147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137"/>
    </row>
    <row r="14" spans="1:64" s="20" customFormat="1" ht="15.75" x14ac:dyDescent="0.25">
      <c r="A14" s="54"/>
      <c r="B14" s="54"/>
      <c r="C14" s="54"/>
      <c r="D14" s="54"/>
      <c r="E14" s="54"/>
      <c r="F14" s="54"/>
      <c r="G14" s="54"/>
      <c r="H14" s="138"/>
      <c r="I14" s="146" t="s">
        <v>28</v>
      </c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6"/>
      <c r="AS14" s="159">
        <v>26664178</v>
      </c>
      <c r="AT14" s="21">
        <v>44932</v>
      </c>
      <c r="AU14" s="65">
        <v>593.42999999999995</v>
      </c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138"/>
    </row>
    <row r="15" spans="1:64" s="20" customFormat="1" ht="15.75" x14ac:dyDescent="0.25">
      <c r="A15" s="35"/>
      <c r="B15" s="35"/>
      <c r="C15" s="35"/>
      <c r="D15" s="35"/>
      <c r="E15" s="35"/>
      <c r="F15" s="35"/>
      <c r="G15" s="35"/>
      <c r="H15" s="139"/>
      <c r="I15" s="155" t="s">
        <v>37</v>
      </c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9"/>
      <c r="AS15" s="160">
        <v>390479.6</v>
      </c>
      <c r="AT15" s="19">
        <v>1440</v>
      </c>
      <c r="AU15" s="68">
        <v>271.17</v>
      </c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139"/>
    </row>
    <row r="16" spans="1:64" s="20" customFormat="1" ht="51.75" customHeight="1" x14ac:dyDescent="0.25">
      <c r="A16" s="29" t="s">
        <v>38</v>
      </c>
      <c r="B16" s="29"/>
      <c r="C16" s="29"/>
      <c r="D16" s="29"/>
      <c r="E16" s="29"/>
      <c r="F16" s="29"/>
      <c r="G16" s="29"/>
      <c r="H16" s="113"/>
      <c r="I16" s="156" t="s">
        <v>39</v>
      </c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1"/>
      <c r="AS16" s="157"/>
      <c r="AT16" s="162"/>
      <c r="AU16" s="112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113"/>
    </row>
    <row r="17" spans="1:64" s="20" customFormat="1" ht="15.75" x14ac:dyDescent="0.25">
      <c r="A17" s="50" t="s">
        <v>40</v>
      </c>
      <c r="B17" s="50"/>
      <c r="C17" s="50"/>
      <c r="D17" s="50"/>
      <c r="E17" s="50"/>
      <c r="F17" s="50"/>
      <c r="G17" s="50"/>
      <c r="H17" s="137"/>
      <c r="I17" s="148" t="s">
        <v>41</v>
      </c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2"/>
      <c r="AS17" s="161"/>
      <c r="AT17" s="158"/>
      <c r="AU17" s="147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137"/>
    </row>
    <row r="18" spans="1:64" s="20" customFormat="1" ht="15.75" x14ac:dyDescent="0.25">
      <c r="A18" s="54"/>
      <c r="B18" s="54"/>
      <c r="C18" s="54"/>
      <c r="D18" s="54"/>
      <c r="E18" s="54"/>
      <c r="F18" s="54"/>
      <c r="G18" s="54"/>
      <c r="H18" s="138"/>
      <c r="I18" s="146" t="s">
        <v>140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6"/>
      <c r="AS18" s="159">
        <v>12260321.32</v>
      </c>
      <c r="AT18" s="21">
        <v>3842</v>
      </c>
      <c r="AU18" s="143">
        <f>AS18/AT18</f>
        <v>3191.1299635606456</v>
      </c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5"/>
    </row>
    <row r="19" spans="1:64" s="20" customFormat="1" ht="15.75" x14ac:dyDescent="0.25">
      <c r="A19" s="54"/>
      <c r="B19" s="54"/>
      <c r="C19" s="54"/>
      <c r="D19" s="54"/>
      <c r="E19" s="54"/>
      <c r="F19" s="54"/>
      <c r="G19" s="54"/>
      <c r="H19" s="138"/>
      <c r="I19" s="146" t="s">
        <v>141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6"/>
      <c r="AS19" s="159">
        <v>662336.96</v>
      </c>
      <c r="AT19" s="21">
        <v>183.33</v>
      </c>
      <c r="AU19" s="143">
        <f>AS19/AT19</f>
        <v>3612.8127420498549</v>
      </c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44"/>
      <c r="BK19" s="144"/>
      <c r="BL19" s="145"/>
    </row>
    <row r="20" spans="1:64" s="20" customFormat="1" ht="15.75" x14ac:dyDescent="0.25">
      <c r="A20" s="54"/>
      <c r="B20" s="54"/>
      <c r="C20" s="54"/>
      <c r="D20" s="54"/>
      <c r="E20" s="54"/>
      <c r="F20" s="54"/>
      <c r="G20" s="54"/>
      <c r="H20" s="138"/>
      <c r="I20" s="146" t="s">
        <v>142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6"/>
      <c r="AS20" s="159">
        <v>6000599.4000000004</v>
      </c>
      <c r="AT20" s="21">
        <v>2088.33</v>
      </c>
      <c r="AU20" s="143">
        <f>AS20/AT20</f>
        <v>2873.3961586530868</v>
      </c>
      <c r="AV20" s="144"/>
      <c r="AW20" s="144"/>
      <c r="AX20" s="144"/>
      <c r="AY20" s="144"/>
      <c r="AZ20" s="144"/>
      <c r="BA20" s="144"/>
      <c r="BB20" s="144"/>
      <c r="BC20" s="144"/>
      <c r="BD20" s="144"/>
      <c r="BE20" s="144"/>
      <c r="BF20" s="144"/>
      <c r="BG20" s="144"/>
      <c r="BH20" s="144"/>
      <c r="BI20" s="144"/>
      <c r="BJ20" s="144"/>
      <c r="BK20" s="144"/>
      <c r="BL20" s="145"/>
    </row>
    <row r="21" spans="1:64" s="20" customFormat="1" ht="15.75" x14ac:dyDescent="0.25">
      <c r="A21" s="35"/>
      <c r="B21" s="35"/>
      <c r="C21" s="35"/>
      <c r="D21" s="35"/>
      <c r="E21" s="35"/>
      <c r="F21" s="35"/>
      <c r="G21" s="35"/>
      <c r="H21" s="139"/>
      <c r="I21" s="155" t="s">
        <v>143</v>
      </c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9"/>
      <c r="AS21" s="160">
        <v>11909289.6</v>
      </c>
      <c r="AT21" s="19">
        <v>3619.33</v>
      </c>
      <c r="AU21" s="152">
        <f>AS21/AT21</f>
        <v>3290.468014798319</v>
      </c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4"/>
    </row>
    <row r="22" spans="1:64" s="20" customFormat="1" ht="81.75" customHeight="1" x14ac:dyDescent="0.25">
      <c r="A22" s="29"/>
      <c r="B22" s="29"/>
      <c r="C22" s="29"/>
      <c r="D22" s="29"/>
      <c r="E22" s="29"/>
      <c r="F22" s="29"/>
      <c r="G22" s="29"/>
      <c r="H22" s="113"/>
      <c r="I22" s="142" t="s">
        <v>42</v>
      </c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  <c r="AA22" s="140"/>
      <c r="AB22" s="140"/>
      <c r="AC22" s="140"/>
      <c r="AD22" s="140"/>
      <c r="AE22" s="140"/>
      <c r="AF22" s="140"/>
      <c r="AG22" s="140"/>
      <c r="AH22" s="140"/>
      <c r="AI22" s="140"/>
      <c r="AJ22" s="140"/>
      <c r="AK22" s="140"/>
      <c r="AL22" s="140"/>
      <c r="AM22" s="140"/>
      <c r="AN22" s="140"/>
      <c r="AO22" s="140"/>
      <c r="AP22" s="140"/>
      <c r="AQ22" s="140"/>
      <c r="AR22" s="141"/>
      <c r="AS22" s="157"/>
      <c r="AT22" s="162"/>
      <c r="AU22" s="112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113"/>
    </row>
    <row r="23" spans="1:64" s="20" customFormat="1" ht="21.95" customHeight="1" x14ac:dyDescent="0.25">
      <c r="A23" s="29"/>
      <c r="B23" s="29"/>
      <c r="C23" s="29"/>
      <c r="D23" s="29"/>
      <c r="E23" s="29"/>
      <c r="F23" s="29"/>
      <c r="G23" s="29"/>
      <c r="H23" s="113"/>
      <c r="I23" s="142" t="s">
        <v>93</v>
      </c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1"/>
      <c r="AS23" s="170">
        <v>46816</v>
      </c>
      <c r="AT23" s="163">
        <f>40*0.89</f>
        <v>35.6</v>
      </c>
      <c r="AU23" s="167">
        <f>AS23/AT23</f>
        <v>1315.056179775281</v>
      </c>
      <c r="AV23" s="168"/>
      <c r="AW23" s="168"/>
      <c r="AX23" s="168"/>
      <c r="AY23" s="168"/>
      <c r="AZ23" s="168"/>
      <c r="BA23" s="168"/>
      <c r="BB23" s="168"/>
      <c r="BC23" s="168"/>
      <c r="BD23" s="168"/>
      <c r="BE23" s="168"/>
      <c r="BF23" s="168"/>
      <c r="BG23" s="168"/>
      <c r="BH23" s="168"/>
      <c r="BI23" s="168"/>
      <c r="BJ23" s="168"/>
      <c r="BK23" s="168"/>
      <c r="BL23" s="169"/>
    </row>
    <row r="24" spans="1:64" s="20" customFormat="1" ht="21.95" customHeight="1" x14ac:dyDescent="0.25">
      <c r="A24" s="29"/>
      <c r="B24" s="29"/>
      <c r="C24" s="29"/>
      <c r="D24" s="29"/>
      <c r="E24" s="29"/>
      <c r="F24" s="29"/>
      <c r="G24" s="29"/>
      <c r="H24" s="113"/>
      <c r="I24" s="142" t="s">
        <v>94</v>
      </c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  <c r="AA24" s="140"/>
      <c r="AB24" s="140"/>
      <c r="AC24" s="140"/>
      <c r="AD24" s="140"/>
      <c r="AE24" s="140"/>
      <c r="AF24" s="140"/>
      <c r="AG24" s="140"/>
      <c r="AH24" s="140"/>
      <c r="AI24" s="140"/>
      <c r="AJ24" s="140"/>
      <c r="AK24" s="140"/>
      <c r="AL24" s="140"/>
      <c r="AM24" s="140"/>
      <c r="AN24" s="140"/>
      <c r="AO24" s="140"/>
      <c r="AP24" s="140"/>
      <c r="AQ24" s="140"/>
      <c r="AR24" s="141"/>
      <c r="AS24" s="170">
        <v>48743</v>
      </c>
      <c r="AT24" s="163">
        <f>63*0.89</f>
        <v>56.07</v>
      </c>
      <c r="AU24" s="167">
        <f t="shared" ref="AU24:AU43" si="0">AS24/AT24</f>
        <v>869.3240592116997</v>
      </c>
      <c r="AV24" s="168"/>
      <c r="AW24" s="168"/>
      <c r="AX24" s="168"/>
      <c r="AY24" s="168"/>
      <c r="AZ24" s="168"/>
      <c r="BA24" s="168"/>
      <c r="BB24" s="168"/>
      <c r="BC24" s="168"/>
      <c r="BD24" s="168"/>
      <c r="BE24" s="168"/>
      <c r="BF24" s="168"/>
      <c r="BG24" s="168"/>
      <c r="BH24" s="168"/>
      <c r="BI24" s="168"/>
      <c r="BJ24" s="168"/>
      <c r="BK24" s="168"/>
      <c r="BL24" s="169"/>
    </row>
    <row r="25" spans="1:64" s="20" customFormat="1" ht="21.95" customHeight="1" x14ac:dyDescent="0.25">
      <c r="A25" s="29"/>
      <c r="B25" s="29"/>
      <c r="C25" s="29"/>
      <c r="D25" s="29"/>
      <c r="E25" s="29"/>
      <c r="F25" s="29"/>
      <c r="G25" s="29"/>
      <c r="H25" s="113"/>
      <c r="I25" s="142" t="s">
        <v>95</v>
      </c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  <c r="AF25" s="140"/>
      <c r="AG25" s="140"/>
      <c r="AH25" s="140"/>
      <c r="AI25" s="140"/>
      <c r="AJ25" s="140"/>
      <c r="AK25" s="140"/>
      <c r="AL25" s="140"/>
      <c r="AM25" s="140"/>
      <c r="AN25" s="140"/>
      <c r="AO25" s="140"/>
      <c r="AP25" s="140"/>
      <c r="AQ25" s="140"/>
      <c r="AR25" s="141"/>
      <c r="AS25" s="170">
        <v>53954</v>
      </c>
      <c r="AT25" s="164">
        <v>89</v>
      </c>
      <c r="AU25" s="167">
        <f t="shared" si="0"/>
        <v>606.22471910112358</v>
      </c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9"/>
    </row>
    <row r="26" spans="1:64" s="20" customFormat="1" ht="21.95" customHeight="1" x14ac:dyDescent="0.25">
      <c r="A26" s="29"/>
      <c r="B26" s="29"/>
      <c r="C26" s="29"/>
      <c r="D26" s="29"/>
      <c r="E26" s="29"/>
      <c r="F26" s="29"/>
      <c r="G26" s="29"/>
      <c r="H26" s="113"/>
      <c r="I26" s="142" t="s">
        <v>96</v>
      </c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1"/>
      <c r="AS26" s="170">
        <v>56204</v>
      </c>
      <c r="AT26" s="163">
        <f>160*0.89</f>
        <v>142.4</v>
      </c>
      <c r="AU26" s="167">
        <f t="shared" si="0"/>
        <v>394.69101123595505</v>
      </c>
      <c r="AV26" s="168"/>
      <c r="AW26" s="168"/>
      <c r="AX26" s="168"/>
      <c r="AY26" s="168"/>
      <c r="AZ26" s="168"/>
      <c r="BA26" s="168"/>
      <c r="BB26" s="168"/>
      <c r="BC26" s="168"/>
      <c r="BD26" s="168"/>
      <c r="BE26" s="168"/>
      <c r="BF26" s="168"/>
      <c r="BG26" s="168"/>
      <c r="BH26" s="168"/>
      <c r="BI26" s="168"/>
      <c r="BJ26" s="168"/>
      <c r="BK26" s="168"/>
      <c r="BL26" s="169"/>
    </row>
    <row r="27" spans="1:64" s="20" customFormat="1" ht="21.95" customHeight="1" x14ac:dyDescent="0.25">
      <c r="A27" s="29"/>
      <c r="B27" s="29"/>
      <c r="C27" s="29"/>
      <c r="D27" s="29"/>
      <c r="E27" s="29"/>
      <c r="F27" s="29"/>
      <c r="G27" s="29"/>
      <c r="H27" s="113"/>
      <c r="I27" s="142" t="s">
        <v>97</v>
      </c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1"/>
      <c r="AS27" s="170">
        <v>270386</v>
      </c>
      <c r="AT27" s="165">
        <f>250*0.89</f>
        <v>222.5</v>
      </c>
      <c r="AU27" s="167">
        <f t="shared" si="0"/>
        <v>1215.2179775280899</v>
      </c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9"/>
    </row>
    <row r="28" spans="1:64" s="20" customFormat="1" ht="21.95" customHeight="1" x14ac:dyDescent="0.25">
      <c r="A28" s="29"/>
      <c r="B28" s="29"/>
      <c r="C28" s="29"/>
      <c r="D28" s="29"/>
      <c r="E28" s="29"/>
      <c r="F28" s="29"/>
      <c r="G28" s="29"/>
      <c r="H28" s="113"/>
      <c r="I28" s="142" t="s">
        <v>98</v>
      </c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  <c r="AF28" s="140"/>
      <c r="AG28" s="140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1"/>
      <c r="AS28" s="170">
        <v>291828</v>
      </c>
      <c r="AT28" s="165">
        <f>400*0.89</f>
        <v>356</v>
      </c>
      <c r="AU28" s="167">
        <f t="shared" si="0"/>
        <v>819.74157303370782</v>
      </c>
      <c r="AV28" s="168"/>
      <c r="AW28" s="168"/>
      <c r="AX28" s="168"/>
      <c r="AY28" s="168"/>
      <c r="AZ28" s="168"/>
      <c r="BA28" s="168"/>
      <c r="BB28" s="168"/>
      <c r="BC28" s="168"/>
      <c r="BD28" s="168"/>
      <c r="BE28" s="168"/>
      <c r="BF28" s="168"/>
      <c r="BG28" s="168"/>
      <c r="BH28" s="168"/>
      <c r="BI28" s="168"/>
      <c r="BJ28" s="168"/>
      <c r="BK28" s="168"/>
      <c r="BL28" s="169"/>
    </row>
    <row r="29" spans="1:64" s="20" customFormat="1" ht="21.95" customHeight="1" x14ac:dyDescent="0.25">
      <c r="A29" s="29"/>
      <c r="B29" s="29"/>
      <c r="C29" s="29"/>
      <c r="D29" s="29"/>
      <c r="E29" s="29"/>
      <c r="F29" s="29"/>
      <c r="G29" s="29"/>
      <c r="H29" s="113"/>
      <c r="I29" s="142" t="s">
        <v>99</v>
      </c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1"/>
      <c r="AS29" s="170">
        <v>344236</v>
      </c>
      <c r="AT29" s="165">
        <f>630*0.89</f>
        <v>560.70000000000005</v>
      </c>
      <c r="AU29" s="167">
        <f t="shared" si="0"/>
        <v>613.93971820938111</v>
      </c>
      <c r="AV29" s="168"/>
      <c r="AW29" s="168"/>
      <c r="AX29" s="168"/>
      <c r="AY29" s="168"/>
      <c r="AZ29" s="168"/>
      <c r="BA29" s="168"/>
      <c r="BB29" s="168"/>
      <c r="BC29" s="168"/>
      <c r="BD29" s="168"/>
      <c r="BE29" s="168"/>
      <c r="BF29" s="168"/>
      <c r="BG29" s="168"/>
      <c r="BH29" s="168"/>
      <c r="BI29" s="168"/>
      <c r="BJ29" s="168"/>
      <c r="BK29" s="168"/>
      <c r="BL29" s="169"/>
    </row>
    <row r="30" spans="1:64" s="20" customFormat="1" ht="21.95" customHeight="1" x14ac:dyDescent="0.25">
      <c r="A30" s="29"/>
      <c r="B30" s="29"/>
      <c r="C30" s="29"/>
      <c r="D30" s="29"/>
      <c r="E30" s="29"/>
      <c r="F30" s="29"/>
      <c r="G30" s="29"/>
      <c r="H30" s="113"/>
      <c r="I30" s="142" t="s">
        <v>100</v>
      </c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1"/>
      <c r="AS30" s="170">
        <v>391217</v>
      </c>
      <c r="AT30" s="165">
        <v>890</v>
      </c>
      <c r="AU30" s="167">
        <f t="shared" si="0"/>
        <v>439.56966292134831</v>
      </c>
      <c r="AV30" s="168"/>
      <c r="AW30" s="168"/>
      <c r="AX30" s="168"/>
      <c r="AY30" s="168"/>
      <c r="AZ30" s="168"/>
      <c r="BA30" s="168"/>
      <c r="BB30" s="168"/>
      <c r="BC30" s="168"/>
      <c r="BD30" s="168"/>
      <c r="BE30" s="168"/>
      <c r="BF30" s="168"/>
      <c r="BG30" s="168"/>
      <c r="BH30" s="168"/>
      <c r="BI30" s="168"/>
      <c r="BJ30" s="168"/>
      <c r="BK30" s="168"/>
      <c r="BL30" s="169"/>
    </row>
    <row r="31" spans="1:64" s="20" customFormat="1" ht="21.95" customHeight="1" x14ac:dyDescent="0.25">
      <c r="A31" s="29"/>
      <c r="B31" s="29"/>
      <c r="C31" s="29"/>
      <c r="D31" s="29"/>
      <c r="E31" s="29"/>
      <c r="F31" s="29"/>
      <c r="G31" s="29"/>
      <c r="H31" s="113"/>
      <c r="I31" s="142" t="s">
        <v>101</v>
      </c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40"/>
      <c r="AM31" s="140"/>
      <c r="AN31" s="140"/>
      <c r="AO31" s="140"/>
      <c r="AP31" s="140"/>
      <c r="AQ31" s="140"/>
      <c r="AR31" s="141"/>
      <c r="AS31" s="170">
        <v>425674</v>
      </c>
      <c r="AT31" s="165">
        <f>1250*0.89</f>
        <v>1112.5</v>
      </c>
      <c r="AU31" s="167">
        <f t="shared" si="0"/>
        <v>382.62831460674158</v>
      </c>
      <c r="AV31" s="168"/>
      <c r="AW31" s="168"/>
      <c r="AX31" s="168"/>
      <c r="AY31" s="168"/>
      <c r="AZ31" s="168"/>
      <c r="BA31" s="168"/>
      <c r="BB31" s="168"/>
      <c r="BC31" s="168"/>
      <c r="BD31" s="168"/>
      <c r="BE31" s="168"/>
      <c r="BF31" s="168"/>
      <c r="BG31" s="168"/>
      <c r="BH31" s="168"/>
      <c r="BI31" s="168"/>
      <c r="BJ31" s="168"/>
      <c r="BK31" s="168"/>
      <c r="BL31" s="169"/>
    </row>
    <row r="32" spans="1:64" s="20" customFormat="1" ht="21.95" customHeight="1" x14ac:dyDescent="0.25">
      <c r="A32" s="29"/>
      <c r="B32" s="29"/>
      <c r="C32" s="29"/>
      <c r="D32" s="29"/>
      <c r="E32" s="29"/>
      <c r="F32" s="29"/>
      <c r="G32" s="29"/>
      <c r="H32" s="113"/>
      <c r="I32" s="142" t="s">
        <v>102</v>
      </c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0"/>
      <c r="AR32" s="141"/>
      <c r="AS32" s="170">
        <v>470686</v>
      </c>
      <c r="AT32" s="165">
        <f>250*0.89*2</f>
        <v>445</v>
      </c>
      <c r="AU32" s="167">
        <f t="shared" si="0"/>
        <v>1057.7213483146068</v>
      </c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9"/>
    </row>
    <row r="33" spans="1:64" s="20" customFormat="1" ht="21.95" customHeight="1" x14ac:dyDescent="0.25">
      <c r="A33" s="29"/>
      <c r="B33" s="29"/>
      <c r="C33" s="29"/>
      <c r="D33" s="29"/>
      <c r="E33" s="29"/>
      <c r="F33" s="29"/>
      <c r="G33" s="29"/>
      <c r="H33" s="113"/>
      <c r="I33" s="142" t="s">
        <v>103</v>
      </c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0"/>
      <c r="AR33" s="141"/>
      <c r="AS33" s="170">
        <v>521624</v>
      </c>
      <c r="AT33" s="165">
        <f>400*0.89*2</f>
        <v>712</v>
      </c>
      <c r="AU33" s="167">
        <f t="shared" si="0"/>
        <v>732.61797752808991</v>
      </c>
      <c r="AV33" s="168"/>
      <c r="AW33" s="168"/>
      <c r="AX33" s="168"/>
      <c r="AY33" s="168"/>
      <c r="AZ33" s="168"/>
      <c r="BA33" s="168"/>
      <c r="BB33" s="168"/>
      <c r="BC33" s="168"/>
      <c r="BD33" s="168"/>
      <c r="BE33" s="168"/>
      <c r="BF33" s="168"/>
      <c r="BG33" s="168"/>
      <c r="BH33" s="168"/>
      <c r="BI33" s="168"/>
      <c r="BJ33" s="168"/>
      <c r="BK33" s="168"/>
      <c r="BL33" s="169"/>
    </row>
    <row r="34" spans="1:64" s="20" customFormat="1" ht="21.95" customHeight="1" x14ac:dyDescent="0.25">
      <c r="A34" s="29"/>
      <c r="B34" s="29"/>
      <c r="C34" s="29"/>
      <c r="D34" s="29"/>
      <c r="E34" s="29"/>
      <c r="F34" s="29"/>
      <c r="G34" s="29"/>
      <c r="H34" s="113"/>
      <c r="I34" s="142" t="s">
        <v>104</v>
      </c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0"/>
      <c r="AR34" s="141"/>
      <c r="AS34" s="170">
        <v>599821</v>
      </c>
      <c r="AT34" s="165">
        <f>630*0.89*2</f>
        <v>1121.4000000000001</v>
      </c>
      <c r="AU34" s="167">
        <f t="shared" si="0"/>
        <v>534.88585696450866</v>
      </c>
      <c r="AV34" s="168"/>
      <c r="AW34" s="168"/>
      <c r="AX34" s="168"/>
      <c r="AY34" s="168"/>
      <c r="AZ34" s="168"/>
      <c r="BA34" s="168"/>
      <c r="BB34" s="168"/>
      <c r="BC34" s="168"/>
      <c r="BD34" s="168"/>
      <c r="BE34" s="168"/>
      <c r="BF34" s="168"/>
      <c r="BG34" s="168"/>
      <c r="BH34" s="168"/>
      <c r="BI34" s="168"/>
      <c r="BJ34" s="168"/>
      <c r="BK34" s="168"/>
      <c r="BL34" s="169"/>
    </row>
    <row r="35" spans="1:64" s="20" customFormat="1" ht="21.95" customHeight="1" x14ac:dyDescent="0.25">
      <c r="A35" s="29"/>
      <c r="B35" s="29"/>
      <c r="C35" s="29"/>
      <c r="D35" s="29"/>
      <c r="E35" s="29"/>
      <c r="F35" s="29"/>
      <c r="G35" s="29"/>
      <c r="H35" s="113"/>
      <c r="I35" s="142" t="s">
        <v>105</v>
      </c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1"/>
      <c r="AS35" s="170">
        <v>694762</v>
      </c>
      <c r="AT35" s="165">
        <f>890*2</f>
        <v>1780</v>
      </c>
      <c r="AU35" s="167">
        <f t="shared" si="0"/>
        <v>390.31573033707866</v>
      </c>
      <c r="AV35" s="168"/>
      <c r="AW35" s="168"/>
      <c r="AX35" s="168"/>
      <c r="AY35" s="168"/>
      <c r="AZ35" s="168"/>
      <c r="BA35" s="168"/>
      <c r="BB35" s="168"/>
      <c r="BC35" s="168"/>
      <c r="BD35" s="168"/>
      <c r="BE35" s="168"/>
      <c r="BF35" s="168"/>
      <c r="BG35" s="168"/>
      <c r="BH35" s="168"/>
      <c r="BI35" s="168"/>
      <c r="BJ35" s="168"/>
      <c r="BK35" s="168"/>
      <c r="BL35" s="169"/>
    </row>
    <row r="36" spans="1:64" s="20" customFormat="1" ht="21.95" customHeight="1" x14ac:dyDescent="0.25">
      <c r="A36" s="29"/>
      <c r="B36" s="29"/>
      <c r="C36" s="29"/>
      <c r="D36" s="29"/>
      <c r="E36" s="29"/>
      <c r="F36" s="29"/>
      <c r="G36" s="29"/>
      <c r="H36" s="113"/>
      <c r="I36" s="142" t="s">
        <v>106</v>
      </c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40"/>
      <c r="AE36" s="140"/>
      <c r="AF36" s="140"/>
      <c r="AG36" s="140"/>
      <c r="AH36" s="140"/>
      <c r="AI36" s="140"/>
      <c r="AJ36" s="140"/>
      <c r="AK36" s="140"/>
      <c r="AL36" s="140"/>
      <c r="AM36" s="140"/>
      <c r="AN36" s="140"/>
      <c r="AO36" s="140"/>
      <c r="AP36" s="140"/>
      <c r="AQ36" s="140"/>
      <c r="AR36" s="141"/>
      <c r="AS36" s="170">
        <v>769019</v>
      </c>
      <c r="AT36" s="165">
        <f>1250*0.89*2</f>
        <v>2225</v>
      </c>
      <c r="AU36" s="167">
        <f t="shared" si="0"/>
        <v>345.62651685393257</v>
      </c>
      <c r="AV36" s="168"/>
      <c r="AW36" s="168"/>
      <c r="AX36" s="168"/>
      <c r="AY36" s="168"/>
      <c r="AZ36" s="168"/>
      <c r="BA36" s="168"/>
      <c r="BB36" s="168"/>
      <c r="BC36" s="168"/>
      <c r="BD36" s="168"/>
      <c r="BE36" s="168"/>
      <c r="BF36" s="168"/>
      <c r="BG36" s="168"/>
      <c r="BH36" s="168"/>
      <c r="BI36" s="168"/>
      <c r="BJ36" s="168"/>
      <c r="BK36" s="168"/>
      <c r="BL36" s="169"/>
    </row>
    <row r="37" spans="1:64" s="20" customFormat="1" ht="21.95" customHeight="1" x14ac:dyDescent="0.25">
      <c r="A37" s="29"/>
      <c r="B37" s="29"/>
      <c r="C37" s="29"/>
      <c r="D37" s="29"/>
      <c r="E37" s="29"/>
      <c r="F37" s="29"/>
      <c r="G37" s="29"/>
      <c r="H37" s="113"/>
      <c r="I37" s="142" t="s">
        <v>107</v>
      </c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1"/>
      <c r="AS37" s="170">
        <v>1724770</v>
      </c>
      <c r="AT37" s="166">
        <f>250*2*0.89</f>
        <v>445</v>
      </c>
      <c r="AU37" s="167">
        <f t="shared" si="0"/>
        <v>3875.8876404494381</v>
      </c>
      <c r="AV37" s="168"/>
      <c r="AW37" s="168"/>
      <c r="AX37" s="168"/>
      <c r="AY37" s="168"/>
      <c r="AZ37" s="168"/>
      <c r="BA37" s="168"/>
      <c r="BB37" s="168"/>
      <c r="BC37" s="168"/>
      <c r="BD37" s="168"/>
      <c r="BE37" s="168"/>
      <c r="BF37" s="168"/>
      <c r="BG37" s="168"/>
      <c r="BH37" s="168"/>
      <c r="BI37" s="168"/>
      <c r="BJ37" s="168"/>
      <c r="BK37" s="168"/>
      <c r="BL37" s="169"/>
    </row>
    <row r="38" spans="1:64" s="20" customFormat="1" ht="21.95" customHeight="1" x14ac:dyDescent="0.25">
      <c r="A38" s="29"/>
      <c r="B38" s="29"/>
      <c r="C38" s="29"/>
      <c r="D38" s="29"/>
      <c r="E38" s="29"/>
      <c r="F38" s="29"/>
      <c r="G38" s="29"/>
      <c r="H38" s="113"/>
      <c r="I38" s="142" t="s">
        <v>108</v>
      </c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  <c r="AA38" s="140"/>
      <c r="AB38" s="140"/>
      <c r="AC38" s="140"/>
      <c r="AD38" s="140"/>
      <c r="AE38" s="140"/>
      <c r="AF38" s="140"/>
      <c r="AG38" s="140"/>
      <c r="AH38" s="140"/>
      <c r="AI38" s="140"/>
      <c r="AJ38" s="140"/>
      <c r="AK38" s="140"/>
      <c r="AL38" s="140"/>
      <c r="AM38" s="140"/>
      <c r="AN38" s="140"/>
      <c r="AO38" s="140"/>
      <c r="AP38" s="140"/>
      <c r="AQ38" s="140"/>
      <c r="AR38" s="141"/>
      <c r="AS38" s="170">
        <v>1749249</v>
      </c>
      <c r="AT38" s="166">
        <f>400*2*0.89</f>
        <v>712</v>
      </c>
      <c r="AU38" s="167">
        <f t="shared" si="0"/>
        <v>2456.8103932584268</v>
      </c>
      <c r="AV38" s="168"/>
      <c r="AW38" s="168"/>
      <c r="AX38" s="168"/>
      <c r="AY38" s="168"/>
      <c r="AZ38" s="168"/>
      <c r="BA38" s="168"/>
      <c r="BB38" s="168"/>
      <c r="BC38" s="168"/>
      <c r="BD38" s="168"/>
      <c r="BE38" s="168"/>
      <c r="BF38" s="168"/>
      <c r="BG38" s="168"/>
      <c r="BH38" s="168"/>
      <c r="BI38" s="168"/>
      <c r="BJ38" s="168"/>
      <c r="BK38" s="168"/>
      <c r="BL38" s="169"/>
    </row>
    <row r="39" spans="1:64" s="20" customFormat="1" ht="21.95" customHeight="1" x14ac:dyDescent="0.25">
      <c r="A39" s="29"/>
      <c r="B39" s="29"/>
      <c r="C39" s="29"/>
      <c r="D39" s="29"/>
      <c r="E39" s="29"/>
      <c r="F39" s="29"/>
      <c r="G39" s="29"/>
      <c r="H39" s="113"/>
      <c r="I39" s="142" t="s">
        <v>109</v>
      </c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  <c r="AA39" s="140"/>
      <c r="AB39" s="140"/>
      <c r="AC39" s="140"/>
      <c r="AD39" s="140"/>
      <c r="AE39" s="140"/>
      <c r="AF39" s="140"/>
      <c r="AG39" s="140"/>
      <c r="AH39" s="140"/>
      <c r="AI39" s="140"/>
      <c r="AJ39" s="140"/>
      <c r="AK39" s="140"/>
      <c r="AL39" s="140"/>
      <c r="AM39" s="140"/>
      <c r="AN39" s="140"/>
      <c r="AO39" s="140"/>
      <c r="AP39" s="140"/>
      <c r="AQ39" s="140"/>
      <c r="AR39" s="141"/>
      <c r="AS39" s="170">
        <v>1797849</v>
      </c>
      <c r="AT39" s="165">
        <f>630*2*0.89</f>
        <v>1121.4000000000001</v>
      </c>
      <c r="AU39" s="167">
        <f t="shared" si="0"/>
        <v>1603.218298555377</v>
      </c>
      <c r="AV39" s="168"/>
      <c r="AW39" s="168"/>
      <c r="AX39" s="168"/>
      <c r="AY39" s="168"/>
      <c r="AZ39" s="168"/>
      <c r="BA39" s="168"/>
      <c r="BB39" s="168"/>
      <c r="BC39" s="168"/>
      <c r="BD39" s="168"/>
      <c r="BE39" s="168"/>
      <c r="BF39" s="168"/>
      <c r="BG39" s="168"/>
      <c r="BH39" s="168"/>
      <c r="BI39" s="168"/>
      <c r="BJ39" s="168"/>
      <c r="BK39" s="168"/>
      <c r="BL39" s="169"/>
    </row>
    <row r="40" spans="1:64" s="20" customFormat="1" ht="21.95" customHeight="1" x14ac:dyDescent="0.25">
      <c r="A40" s="29"/>
      <c r="B40" s="29"/>
      <c r="C40" s="29"/>
      <c r="D40" s="29"/>
      <c r="E40" s="29"/>
      <c r="F40" s="29"/>
      <c r="G40" s="29"/>
      <c r="H40" s="113"/>
      <c r="I40" s="142" t="s">
        <v>110</v>
      </c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40"/>
      <c r="AF40" s="140"/>
      <c r="AG40" s="140"/>
      <c r="AH40" s="140"/>
      <c r="AI40" s="140"/>
      <c r="AJ40" s="140"/>
      <c r="AK40" s="140"/>
      <c r="AL40" s="140"/>
      <c r="AM40" s="140"/>
      <c r="AN40" s="140"/>
      <c r="AO40" s="140"/>
      <c r="AP40" s="140"/>
      <c r="AQ40" s="140"/>
      <c r="AR40" s="141"/>
      <c r="AS40" s="170">
        <v>1907804</v>
      </c>
      <c r="AT40" s="165">
        <f>890*2</f>
        <v>1780</v>
      </c>
      <c r="AU40" s="167">
        <f t="shared" si="0"/>
        <v>1071.8</v>
      </c>
      <c r="AV40" s="168"/>
      <c r="AW40" s="168"/>
      <c r="AX40" s="168"/>
      <c r="AY40" s="168"/>
      <c r="AZ40" s="168"/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169"/>
    </row>
    <row r="41" spans="1:64" s="20" customFormat="1" ht="21.95" customHeight="1" x14ac:dyDescent="0.25">
      <c r="A41" s="29"/>
      <c r="B41" s="29"/>
      <c r="C41" s="29"/>
      <c r="D41" s="29"/>
      <c r="E41" s="29"/>
      <c r="F41" s="29"/>
      <c r="G41" s="29"/>
      <c r="H41" s="113"/>
      <c r="I41" s="142" t="s">
        <v>111</v>
      </c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  <c r="AA41" s="140"/>
      <c r="AB41" s="140"/>
      <c r="AC41" s="140"/>
      <c r="AD41" s="140"/>
      <c r="AE41" s="140"/>
      <c r="AF41" s="140"/>
      <c r="AG41" s="140"/>
      <c r="AH41" s="140"/>
      <c r="AI41" s="140"/>
      <c r="AJ41" s="140"/>
      <c r="AK41" s="140"/>
      <c r="AL41" s="140"/>
      <c r="AM41" s="140"/>
      <c r="AN41" s="140"/>
      <c r="AO41" s="140"/>
      <c r="AP41" s="140"/>
      <c r="AQ41" s="140"/>
      <c r="AR41" s="141"/>
      <c r="AS41" s="170">
        <v>1950619</v>
      </c>
      <c r="AT41" s="165">
        <f>1250*2*0.89</f>
        <v>2225</v>
      </c>
      <c r="AU41" s="167">
        <f t="shared" si="0"/>
        <v>876.68269662921352</v>
      </c>
      <c r="AV41" s="168"/>
      <c r="AW41" s="168"/>
      <c r="AX41" s="168"/>
      <c r="AY41" s="168"/>
      <c r="AZ41" s="168"/>
      <c r="BA41" s="168"/>
      <c r="BB41" s="168"/>
      <c r="BC41" s="168"/>
      <c r="BD41" s="168"/>
      <c r="BE41" s="168"/>
      <c r="BF41" s="168"/>
      <c r="BG41" s="168"/>
      <c r="BH41" s="168"/>
      <c r="BI41" s="168"/>
      <c r="BJ41" s="168"/>
      <c r="BK41" s="168"/>
      <c r="BL41" s="169"/>
    </row>
    <row r="42" spans="1:64" s="20" customFormat="1" ht="21.95" customHeight="1" x14ac:dyDescent="0.25">
      <c r="A42" s="29"/>
      <c r="B42" s="29"/>
      <c r="C42" s="29"/>
      <c r="D42" s="29"/>
      <c r="E42" s="29"/>
      <c r="F42" s="29"/>
      <c r="G42" s="29"/>
      <c r="H42" s="113"/>
      <c r="I42" s="142" t="s">
        <v>112</v>
      </c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  <c r="AA42" s="140"/>
      <c r="AB42" s="140"/>
      <c r="AC42" s="140"/>
      <c r="AD42" s="140"/>
      <c r="AE42" s="140"/>
      <c r="AF42" s="140"/>
      <c r="AG42" s="140"/>
      <c r="AH42" s="140"/>
      <c r="AI42" s="140"/>
      <c r="AJ42" s="140"/>
      <c r="AK42" s="140"/>
      <c r="AL42" s="140"/>
      <c r="AM42" s="140"/>
      <c r="AN42" s="140"/>
      <c r="AO42" s="140"/>
      <c r="AP42" s="140"/>
      <c r="AQ42" s="140"/>
      <c r="AR42" s="141"/>
      <c r="AS42" s="170">
        <v>2352081</v>
      </c>
      <c r="AT42" s="166">
        <f>630*2*0.89</f>
        <v>1121.4000000000001</v>
      </c>
      <c r="AU42" s="167">
        <f t="shared" si="0"/>
        <v>2097.4505082932046</v>
      </c>
      <c r="AV42" s="168"/>
      <c r="AW42" s="168"/>
      <c r="AX42" s="168"/>
      <c r="AY42" s="168"/>
      <c r="AZ42" s="168"/>
      <c r="BA42" s="168"/>
      <c r="BB42" s="168"/>
      <c r="BC42" s="168"/>
      <c r="BD42" s="168"/>
      <c r="BE42" s="168"/>
      <c r="BF42" s="168"/>
      <c r="BG42" s="168"/>
      <c r="BH42" s="168"/>
      <c r="BI42" s="168"/>
      <c r="BJ42" s="168"/>
      <c r="BK42" s="168"/>
      <c r="BL42" s="169"/>
    </row>
    <row r="43" spans="1:64" s="20" customFormat="1" ht="21.95" customHeight="1" x14ac:dyDescent="0.25">
      <c r="A43" s="29"/>
      <c r="B43" s="29"/>
      <c r="C43" s="29"/>
      <c r="D43" s="29"/>
      <c r="E43" s="29"/>
      <c r="F43" s="29"/>
      <c r="G43" s="29"/>
      <c r="H43" s="113"/>
      <c r="I43" s="142" t="s">
        <v>113</v>
      </c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  <c r="AA43" s="140"/>
      <c r="AB43" s="140"/>
      <c r="AC43" s="140"/>
      <c r="AD43" s="140"/>
      <c r="AE43" s="140"/>
      <c r="AF43" s="140"/>
      <c r="AG43" s="140"/>
      <c r="AH43" s="140"/>
      <c r="AI43" s="140"/>
      <c r="AJ43" s="140"/>
      <c r="AK43" s="140"/>
      <c r="AL43" s="140"/>
      <c r="AM43" s="140"/>
      <c r="AN43" s="140"/>
      <c r="AO43" s="140"/>
      <c r="AP43" s="140"/>
      <c r="AQ43" s="140"/>
      <c r="AR43" s="141"/>
      <c r="AS43" s="170">
        <v>2416350</v>
      </c>
      <c r="AT43" s="166">
        <f>890*2</f>
        <v>1780</v>
      </c>
      <c r="AU43" s="167">
        <f t="shared" si="0"/>
        <v>1357.5</v>
      </c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9"/>
    </row>
    <row r="44" spans="1:64" s="20" customFormat="1" ht="15.75" x14ac:dyDescent="0.25">
      <c r="A44" s="50" t="s">
        <v>43</v>
      </c>
      <c r="B44" s="50"/>
      <c r="C44" s="50"/>
      <c r="D44" s="50"/>
      <c r="E44" s="50"/>
      <c r="F44" s="50"/>
      <c r="G44" s="50"/>
      <c r="H44" s="137"/>
      <c r="I44" s="148" t="s">
        <v>44</v>
      </c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  <c r="AS44" s="161"/>
      <c r="AT44" s="158"/>
      <c r="AU44" s="147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137"/>
    </row>
    <row r="45" spans="1:64" s="20" customFormat="1" ht="15.75" x14ac:dyDescent="0.25">
      <c r="A45" s="54"/>
      <c r="B45" s="54"/>
      <c r="C45" s="54"/>
      <c r="D45" s="54"/>
      <c r="E45" s="54"/>
      <c r="F45" s="54"/>
      <c r="G45" s="54"/>
      <c r="H45" s="138"/>
      <c r="I45" s="146" t="s">
        <v>28</v>
      </c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6"/>
      <c r="AS45" s="159">
        <v>7437202</v>
      </c>
      <c r="AT45" s="21">
        <v>44932</v>
      </c>
      <c r="AU45" s="65">
        <v>165.52</v>
      </c>
      <c r="AV45" s="54"/>
      <c r="AW45" s="54"/>
      <c r="AX45" s="54"/>
      <c r="AY45" s="54"/>
      <c r="AZ45" s="54"/>
      <c r="BA45" s="54"/>
      <c r="BB45" s="54"/>
      <c r="BC45" s="54"/>
      <c r="BD45" s="54"/>
      <c r="BE45" s="54"/>
      <c r="BF45" s="54"/>
      <c r="BG45" s="54"/>
      <c r="BH45" s="54"/>
      <c r="BI45" s="54"/>
      <c r="BJ45" s="54"/>
      <c r="BK45" s="54"/>
      <c r="BL45" s="138"/>
    </row>
    <row r="46" spans="1:64" s="20" customFormat="1" ht="15.75" x14ac:dyDescent="0.25">
      <c r="A46" s="35"/>
      <c r="B46" s="35"/>
      <c r="C46" s="35"/>
      <c r="D46" s="35"/>
      <c r="E46" s="35"/>
      <c r="F46" s="35"/>
      <c r="G46" s="35"/>
      <c r="H46" s="139"/>
      <c r="I46" s="155" t="s">
        <v>37</v>
      </c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9"/>
      <c r="AS46" s="160">
        <v>108913</v>
      </c>
      <c r="AT46" s="19">
        <v>1440</v>
      </c>
      <c r="AU46" s="68">
        <v>75.63</v>
      </c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139"/>
    </row>
    <row r="47" spans="1:64" s="20" customFormat="1" ht="15.75" x14ac:dyDescent="0.25">
      <c r="A47" s="50" t="s">
        <v>45</v>
      </c>
      <c r="B47" s="50"/>
      <c r="C47" s="50"/>
      <c r="D47" s="50"/>
      <c r="E47" s="50"/>
      <c r="F47" s="50"/>
      <c r="G47" s="50"/>
      <c r="H47" s="137"/>
      <c r="I47" s="148" t="s">
        <v>46</v>
      </c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2"/>
      <c r="AS47" s="161"/>
      <c r="AT47" s="158"/>
      <c r="AU47" s="147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137"/>
    </row>
    <row r="48" spans="1:64" s="20" customFormat="1" ht="15.75" x14ac:dyDescent="0.25">
      <c r="A48" s="54"/>
      <c r="B48" s="54"/>
      <c r="C48" s="54"/>
      <c r="D48" s="54"/>
      <c r="E48" s="54"/>
      <c r="F48" s="54"/>
      <c r="G48" s="54"/>
      <c r="H48" s="138"/>
      <c r="I48" s="146" t="s">
        <v>28</v>
      </c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6"/>
      <c r="AS48" s="159">
        <v>7764728</v>
      </c>
      <c r="AT48" s="21">
        <v>44932</v>
      </c>
      <c r="AU48" s="65">
        <v>172.81</v>
      </c>
      <c r="AV48" s="54"/>
      <c r="AW48" s="54"/>
      <c r="AX48" s="54"/>
      <c r="AY48" s="54"/>
      <c r="AZ48" s="54"/>
      <c r="BA48" s="54"/>
      <c r="BB48" s="54"/>
      <c r="BC48" s="54"/>
      <c r="BD48" s="54"/>
      <c r="BE48" s="54"/>
      <c r="BF48" s="54"/>
      <c r="BG48" s="54"/>
      <c r="BH48" s="54"/>
      <c r="BI48" s="54"/>
      <c r="BJ48" s="54"/>
      <c r="BK48" s="54"/>
      <c r="BL48" s="138"/>
    </row>
    <row r="49" spans="1:67" s="20" customFormat="1" ht="15.75" x14ac:dyDescent="0.25">
      <c r="A49" s="35"/>
      <c r="B49" s="35"/>
      <c r="C49" s="35"/>
      <c r="D49" s="35"/>
      <c r="E49" s="35"/>
      <c r="F49" s="35"/>
      <c r="G49" s="35"/>
      <c r="H49" s="139"/>
      <c r="I49" s="155" t="s">
        <v>37</v>
      </c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9"/>
      <c r="AS49" s="160">
        <v>113709.4</v>
      </c>
      <c r="AT49" s="19">
        <v>1440</v>
      </c>
      <c r="AU49" s="68">
        <v>78.959999999999994</v>
      </c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139"/>
    </row>
    <row r="50" spans="1:67" s="20" customFormat="1" ht="15.75" x14ac:dyDescent="0.25">
      <c r="A50" s="50" t="s">
        <v>47</v>
      </c>
      <c r="B50" s="50"/>
      <c r="C50" s="50"/>
      <c r="D50" s="50"/>
      <c r="E50" s="50"/>
      <c r="F50" s="50"/>
      <c r="G50" s="50"/>
      <c r="H50" s="137"/>
      <c r="I50" s="148" t="s">
        <v>48</v>
      </c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2"/>
      <c r="AS50" s="161"/>
      <c r="AT50" s="158"/>
      <c r="AU50" s="147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137"/>
    </row>
    <row r="51" spans="1:67" s="20" customFormat="1" ht="15.75" x14ac:dyDescent="0.25">
      <c r="A51" s="54"/>
      <c r="B51" s="54"/>
      <c r="C51" s="54"/>
      <c r="D51" s="54"/>
      <c r="E51" s="54"/>
      <c r="F51" s="54"/>
      <c r="G51" s="54"/>
      <c r="H51" s="138"/>
      <c r="I51" s="146" t="s">
        <v>28</v>
      </c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6"/>
      <c r="AS51" s="159">
        <v>26814653</v>
      </c>
      <c r="AT51" s="21">
        <v>44932</v>
      </c>
      <c r="AU51" s="65">
        <v>596.78</v>
      </c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138"/>
    </row>
    <row r="52" spans="1:67" s="20" customFormat="1" ht="47.25" customHeight="1" x14ac:dyDescent="0.25">
      <c r="A52" s="35"/>
      <c r="B52" s="35"/>
      <c r="C52" s="35"/>
      <c r="D52" s="35"/>
      <c r="E52" s="35"/>
      <c r="F52" s="35"/>
      <c r="G52" s="35"/>
      <c r="H52" s="139"/>
      <c r="I52" s="155" t="s">
        <v>37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9"/>
      <c r="AS52" s="160">
        <v>392683.2</v>
      </c>
      <c r="AT52" s="19">
        <v>1440</v>
      </c>
      <c r="AU52" s="149">
        <v>272.7</v>
      </c>
      <c r="AV52" s="150"/>
      <c r="AW52" s="150"/>
      <c r="AX52" s="150"/>
      <c r="AY52" s="150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1"/>
    </row>
    <row r="53" spans="1:67" ht="15.75" x14ac:dyDescent="0.25">
      <c r="BO53" s="20"/>
    </row>
    <row r="54" spans="1:67" ht="33.75" customHeight="1" x14ac:dyDescent="0.25">
      <c r="A54" s="33" t="s">
        <v>49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</row>
  </sheetData>
  <mergeCells count="127">
    <mergeCell ref="AT2:BL2"/>
    <mergeCell ref="AT3:BK3"/>
    <mergeCell ref="A37:H37"/>
    <mergeCell ref="I37:AR37"/>
    <mergeCell ref="AU37:BL37"/>
    <mergeCell ref="A38:H38"/>
    <mergeCell ref="I38:AR38"/>
    <mergeCell ref="AU38:BL38"/>
    <mergeCell ref="A35:H35"/>
    <mergeCell ref="I35:AR35"/>
    <mergeCell ref="AU35:BL35"/>
    <mergeCell ref="A36:H36"/>
    <mergeCell ref="I36:AR36"/>
    <mergeCell ref="AU36:BL36"/>
    <mergeCell ref="A33:H33"/>
    <mergeCell ref="I33:AR33"/>
    <mergeCell ref="AU33:BL33"/>
    <mergeCell ref="A34:H34"/>
    <mergeCell ref="I34:AR34"/>
    <mergeCell ref="AU34:BL34"/>
    <mergeCell ref="A31:H31"/>
    <mergeCell ref="I31:AR31"/>
    <mergeCell ref="AU31:BL31"/>
    <mergeCell ref="A32:H32"/>
    <mergeCell ref="I32:AR32"/>
    <mergeCell ref="AU32:BL32"/>
    <mergeCell ref="A29:H29"/>
    <mergeCell ref="I29:AR29"/>
    <mergeCell ref="AU29:BL29"/>
    <mergeCell ref="A30:H30"/>
    <mergeCell ref="I30:AR30"/>
    <mergeCell ref="AU30:BL30"/>
    <mergeCell ref="A27:H27"/>
    <mergeCell ref="I27:AR27"/>
    <mergeCell ref="AU27:BL27"/>
    <mergeCell ref="A28:H28"/>
    <mergeCell ref="I28:AR28"/>
    <mergeCell ref="AU28:BL28"/>
    <mergeCell ref="A25:H25"/>
    <mergeCell ref="I25:AR25"/>
    <mergeCell ref="AU25:BL25"/>
    <mergeCell ref="A26:H26"/>
    <mergeCell ref="I26:AR26"/>
    <mergeCell ref="AU26:BL26"/>
    <mergeCell ref="A23:H23"/>
    <mergeCell ref="I23:AR23"/>
    <mergeCell ref="AU23:BL23"/>
    <mergeCell ref="A24:H24"/>
    <mergeCell ref="I24:AR24"/>
    <mergeCell ref="AU24:BL24"/>
    <mergeCell ref="A45:H45"/>
    <mergeCell ref="I45:AR45"/>
    <mergeCell ref="AU45:BL45"/>
    <mergeCell ref="A46:H46"/>
    <mergeCell ref="I46:AR46"/>
    <mergeCell ref="AU46:BL46"/>
    <mergeCell ref="A43:H43"/>
    <mergeCell ref="I43:AR43"/>
    <mergeCell ref="AU43:BL43"/>
    <mergeCell ref="A41:H41"/>
    <mergeCell ref="I41:AR41"/>
    <mergeCell ref="AU41:BL41"/>
    <mergeCell ref="A42:H42"/>
    <mergeCell ref="I42:AR42"/>
    <mergeCell ref="AU42:BL42"/>
    <mergeCell ref="A39:H39"/>
    <mergeCell ref="I39:AR39"/>
    <mergeCell ref="AU39:BL39"/>
    <mergeCell ref="A40:H40"/>
    <mergeCell ref="I40:AR40"/>
    <mergeCell ref="AU40:BL40"/>
    <mergeCell ref="AU52:BL52"/>
    <mergeCell ref="A47:H47"/>
    <mergeCell ref="I47:AR47"/>
    <mergeCell ref="AU47:BL47"/>
    <mergeCell ref="A48:H48"/>
    <mergeCell ref="I48:AR48"/>
    <mergeCell ref="AU48:BL48"/>
    <mergeCell ref="A49:H49"/>
    <mergeCell ref="I49:AR49"/>
    <mergeCell ref="AU49:BL49"/>
    <mergeCell ref="A50:H50"/>
    <mergeCell ref="I50:AR50"/>
    <mergeCell ref="AU50:BL50"/>
    <mergeCell ref="A9:BL9"/>
    <mergeCell ref="A10:BL10"/>
    <mergeCell ref="A12:AR12"/>
    <mergeCell ref="AU12:BL12"/>
    <mergeCell ref="A19:H19"/>
    <mergeCell ref="I19:AR19"/>
    <mergeCell ref="AU19:BL19"/>
    <mergeCell ref="A13:H13"/>
    <mergeCell ref="I13:AR13"/>
    <mergeCell ref="AU13:BL13"/>
    <mergeCell ref="A14:H14"/>
    <mergeCell ref="I14:AR14"/>
    <mergeCell ref="AU14:BL14"/>
    <mergeCell ref="A15:H15"/>
    <mergeCell ref="I15:AR15"/>
    <mergeCell ref="AU15:BL15"/>
    <mergeCell ref="A16:H16"/>
    <mergeCell ref="I16:AR16"/>
    <mergeCell ref="AU16:BL16"/>
    <mergeCell ref="A17:H17"/>
    <mergeCell ref="I17:AR17"/>
    <mergeCell ref="AU17:BL17"/>
    <mergeCell ref="A18:H18"/>
    <mergeCell ref="I18:AR18"/>
    <mergeCell ref="AU18:BL18"/>
    <mergeCell ref="A20:H20"/>
    <mergeCell ref="I20:AR20"/>
    <mergeCell ref="AU20:BL20"/>
    <mergeCell ref="A21:H21"/>
    <mergeCell ref="I21:AR21"/>
    <mergeCell ref="AU21:BL21"/>
    <mergeCell ref="A22:H22"/>
    <mergeCell ref="I22:AR22"/>
    <mergeCell ref="AU22:BL22"/>
    <mergeCell ref="A44:H44"/>
    <mergeCell ref="I44:AR44"/>
    <mergeCell ref="AU44:BL44"/>
    <mergeCell ref="A52:H52"/>
    <mergeCell ref="I52:AR52"/>
    <mergeCell ref="A54:BL54"/>
    <mergeCell ref="A51:H51"/>
    <mergeCell ref="I51:AR51"/>
    <mergeCell ref="AU51:BL5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7"/>
  <sheetViews>
    <sheetView topLeftCell="A40" workbookViewId="0">
      <selection activeCell="K11" sqref="K11"/>
    </sheetView>
  </sheetViews>
  <sheetFormatPr defaultRowHeight="15" x14ac:dyDescent="0.25"/>
  <cols>
    <col min="2" max="2" width="43.42578125" customWidth="1"/>
    <col min="3" max="3" width="7.7109375" bestFit="1" customWidth="1"/>
    <col min="4" max="4" width="18.42578125" customWidth="1"/>
    <col min="5" max="5" width="21" customWidth="1"/>
    <col min="7" max="7" width="11.5703125" customWidth="1"/>
    <col min="8" max="8" width="14.7109375" customWidth="1"/>
  </cols>
  <sheetData>
    <row r="1" spans="1:40" x14ac:dyDescent="0.25">
      <c r="E1" s="10" t="s">
        <v>50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</row>
    <row r="2" spans="1:40" ht="39" customHeight="1" x14ac:dyDescent="0.25">
      <c r="D2" s="172" t="s">
        <v>0</v>
      </c>
      <c r="E2" s="172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</row>
    <row r="3" spans="1:40" ht="9.75" customHeight="1" x14ac:dyDescent="0.25"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</row>
    <row r="4" spans="1:40" ht="14.25" customHeight="1" x14ac:dyDescent="0.25">
      <c r="D4" s="219" t="s">
        <v>1</v>
      </c>
      <c r="E4" s="21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x14ac:dyDescent="0.25">
      <c r="D5" s="220" t="s">
        <v>24</v>
      </c>
      <c r="E5" s="22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</row>
    <row r="6" spans="1:40" x14ac:dyDescent="0.25"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15.75" x14ac:dyDescent="0.25">
      <c r="A7" s="216" t="s">
        <v>51</v>
      </c>
      <c r="B7" s="216"/>
      <c r="C7" s="216"/>
      <c r="D7" s="216"/>
      <c r="E7" s="216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</row>
    <row r="8" spans="1:40" ht="36.75" customHeight="1" x14ac:dyDescent="0.25">
      <c r="A8" s="217" t="s">
        <v>52</v>
      </c>
      <c r="B8" s="217"/>
      <c r="C8" s="217"/>
      <c r="D8" s="217"/>
      <c r="E8" s="217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</row>
    <row r="10" spans="1:40" x14ac:dyDescent="0.25">
      <c r="E10" t="s">
        <v>53</v>
      </c>
    </row>
    <row r="11" spans="1:40" x14ac:dyDescent="0.25">
      <c r="A11" s="173" t="s">
        <v>146</v>
      </c>
      <c r="B11" s="174" t="s">
        <v>54</v>
      </c>
      <c r="C11" s="175" t="s">
        <v>147</v>
      </c>
      <c r="D11" s="176" t="s">
        <v>148</v>
      </c>
      <c r="E11" s="177" t="s">
        <v>149</v>
      </c>
    </row>
    <row r="12" spans="1:40" x14ac:dyDescent="0.25">
      <c r="A12" s="173"/>
      <c r="B12" s="178"/>
      <c r="C12" s="179"/>
      <c r="D12" s="180"/>
      <c r="E12" s="181"/>
    </row>
    <row r="13" spans="1:40" x14ac:dyDescent="0.25">
      <c r="A13" s="182">
        <v>1</v>
      </c>
      <c r="B13" s="183">
        <v>2</v>
      </c>
      <c r="C13" s="184">
        <v>3</v>
      </c>
      <c r="D13" s="184"/>
      <c r="E13" s="185">
        <v>4</v>
      </c>
    </row>
    <row r="14" spans="1:40" x14ac:dyDescent="0.25">
      <c r="A14" s="186" t="s">
        <v>150</v>
      </c>
      <c r="B14" s="187" t="s">
        <v>151</v>
      </c>
      <c r="C14" s="188" t="s">
        <v>152</v>
      </c>
      <c r="D14" s="189">
        <v>58038139</v>
      </c>
      <c r="E14" s="189">
        <v>75922903</v>
      </c>
    </row>
    <row r="15" spans="1:40" x14ac:dyDescent="0.25">
      <c r="A15" s="190"/>
      <c r="B15" s="191" t="s">
        <v>153</v>
      </c>
      <c r="C15" s="192"/>
      <c r="D15" s="193"/>
      <c r="E15" s="193"/>
    </row>
    <row r="16" spans="1:40" x14ac:dyDescent="0.25">
      <c r="A16" s="190"/>
      <c r="B16" s="191" t="s">
        <v>154</v>
      </c>
      <c r="C16" s="192"/>
      <c r="D16" s="193"/>
      <c r="E16" s="193"/>
    </row>
    <row r="17" spans="1:5" x14ac:dyDescent="0.25">
      <c r="A17" s="194"/>
      <c r="B17" s="195" t="s">
        <v>155</v>
      </c>
      <c r="C17" s="196"/>
      <c r="D17" s="197"/>
      <c r="E17" s="197"/>
    </row>
    <row r="18" spans="1:5" x14ac:dyDescent="0.25">
      <c r="A18" s="182" t="s">
        <v>156</v>
      </c>
      <c r="B18" s="187" t="s">
        <v>157</v>
      </c>
      <c r="C18" s="198"/>
      <c r="D18" s="199">
        <v>4458350</v>
      </c>
      <c r="E18" s="199">
        <v>5989750</v>
      </c>
    </row>
    <row r="19" spans="1:5" x14ac:dyDescent="0.25">
      <c r="A19" s="200" t="s">
        <v>158</v>
      </c>
      <c r="B19" s="187" t="s">
        <v>159</v>
      </c>
      <c r="C19" s="198"/>
      <c r="D19" s="199"/>
      <c r="E19" s="199"/>
    </row>
    <row r="20" spans="1:5" x14ac:dyDescent="0.25">
      <c r="A20" s="186" t="s">
        <v>160</v>
      </c>
      <c r="B20" s="187" t="s">
        <v>161</v>
      </c>
      <c r="C20" s="198"/>
      <c r="D20" s="199">
        <v>33135439</v>
      </c>
      <c r="E20" s="199">
        <v>40995784</v>
      </c>
    </row>
    <row r="21" spans="1:5" x14ac:dyDescent="0.25">
      <c r="A21" s="182" t="s">
        <v>162</v>
      </c>
      <c r="B21" s="187" t="s">
        <v>163</v>
      </c>
      <c r="C21" s="198"/>
      <c r="D21" s="199">
        <v>10073151</v>
      </c>
      <c r="E21" s="199">
        <v>12462679</v>
      </c>
    </row>
    <row r="22" spans="1:5" x14ac:dyDescent="0.25">
      <c r="A22" s="200" t="s">
        <v>164</v>
      </c>
      <c r="B22" s="187" t="s">
        <v>165</v>
      </c>
      <c r="C22" s="198"/>
      <c r="D22" s="201">
        <v>3080131</v>
      </c>
      <c r="E22" s="201">
        <v>10046129</v>
      </c>
    </row>
    <row r="23" spans="1:5" x14ac:dyDescent="0.25">
      <c r="A23" s="174" t="s">
        <v>166</v>
      </c>
      <c r="B23" s="187" t="s">
        <v>167</v>
      </c>
      <c r="C23" s="188"/>
      <c r="D23" s="202"/>
      <c r="E23" s="202">
        <v>6236357</v>
      </c>
    </row>
    <row r="24" spans="1:5" x14ac:dyDescent="0.25">
      <c r="A24" s="178"/>
      <c r="B24" s="191" t="s">
        <v>168</v>
      </c>
      <c r="C24" s="196"/>
      <c r="D24" s="202"/>
      <c r="E24" s="202"/>
    </row>
    <row r="25" spans="1:5" x14ac:dyDescent="0.25">
      <c r="A25" s="182" t="s">
        <v>169</v>
      </c>
      <c r="B25" s="203" t="s">
        <v>170</v>
      </c>
      <c r="C25" s="198"/>
      <c r="D25" s="199"/>
      <c r="E25" s="199"/>
    </row>
    <row r="26" spans="1:5" x14ac:dyDescent="0.25">
      <c r="A26" s="174" t="s">
        <v>171</v>
      </c>
      <c r="B26" s="187" t="s">
        <v>167</v>
      </c>
      <c r="C26" s="188"/>
      <c r="D26" s="202">
        <v>3080131</v>
      </c>
      <c r="E26" s="202">
        <v>3809772</v>
      </c>
    </row>
    <row r="27" spans="1:5" x14ac:dyDescent="0.25">
      <c r="A27" s="178"/>
      <c r="B27" s="191" t="s">
        <v>172</v>
      </c>
      <c r="C27" s="196"/>
      <c r="D27" s="202"/>
      <c r="E27" s="202"/>
    </row>
    <row r="28" spans="1:5" x14ac:dyDescent="0.25">
      <c r="A28" s="182" t="s">
        <v>173</v>
      </c>
      <c r="B28" s="203" t="s">
        <v>55</v>
      </c>
      <c r="C28" s="198"/>
      <c r="D28" s="199">
        <v>197128</v>
      </c>
      <c r="E28" s="199">
        <v>243829</v>
      </c>
    </row>
    <row r="29" spans="1:5" x14ac:dyDescent="0.25">
      <c r="A29" s="174" t="s">
        <v>174</v>
      </c>
      <c r="B29" s="187" t="s">
        <v>175</v>
      </c>
      <c r="C29" s="188"/>
      <c r="D29" s="202"/>
      <c r="E29" s="202"/>
    </row>
    <row r="30" spans="1:5" x14ac:dyDescent="0.25">
      <c r="A30" s="178"/>
      <c r="B30" s="191" t="s">
        <v>176</v>
      </c>
      <c r="C30" s="196"/>
      <c r="D30" s="202"/>
      <c r="E30" s="202"/>
    </row>
    <row r="31" spans="1:5" x14ac:dyDescent="0.25">
      <c r="A31" s="186"/>
      <c r="B31" s="187" t="s">
        <v>177</v>
      </c>
      <c r="C31" s="204"/>
      <c r="D31" s="205"/>
      <c r="E31" s="205"/>
    </row>
    <row r="32" spans="1:5" x14ac:dyDescent="0.25">
      <c r="A32" s="190" t="s">
        <v>178</v>
      </c>
      <c r="B32" s="191" t="s">
        <v>179</v>
      </c>
      <c r="C32" s="206"/>
      <c r="D32" s="207"/>
      <c r="E32" s="207"/>
    </row>
    <row r="33" spans="1:5" x14ac:dyDescent="0.25">
      <c r="A33" s="194"/>
      <c r="B33" s="195" t="s">
        <v>180</v>
      </c>
      <c r="C33" s="208"/>
      <c r="D33" s="209">
        <v>1447662</v>
      </c>
      <c r="E33" s="209">
        <v>1790591</v>
      </c>
    </row>
    <row r="34" spans="1:5" x14ac:dyDescent="0.25">
      <c r="A34" s="182" t="s">
        <v>181</v>
      </c>
      <c r="B34" s="203" t="s">
        <v>56</v>
      </c>
      <c r="C34" s="198"/>
      <c r="D34" s="199"/>
      <c r="E34" s="199"/>
    </row>
    <row r="35" spans="1:5" x14ac:dyDescent="0.25">
      <c r="A35" s="174" t="s">
        <v>182</v>
      </c>
      <c r="B35" s="187" t="s">
        <v>183</v>
      </c>
      <c r="C35" s="204"/>
      <c r="D35" s="205"/>
      <c r="E35" s="205"/>
    </row>
    <row r="36" spans="1:5" x14ac:dyDescent="0.25">
      <c r="A36" s="178"/>
      <c r="B36" s="191" t="s">
        <v>184</v>
      </c>
      <c r="C36" s="206"/>
      <c r="D36" s="210">
        <v>1435341</v>
      </c>
      <c r="E36" s="210">
        <v>1775352</v>
      </c>
    </row>
    <row r="37" spans="1:5" x14ac:dyDescent="0.25">
      <c r="A37" s="182" t="s">
        <v>185</v>
      </c>
      <c r="B37" s="203" t="s">
        <v>186</v>
      </c>
      <c r="C37" s="198" t="s">
        <v>152</v>
      </c>
      <c r="D37" s="199">
        <v>7291068</v>
      </c>
      <c r="E37" s="199">
        <v>9089482</v>
      </c>
    </row>
    <row r="38" spans="1:5" x14ac:dyDescent="0.25">
      <c r="A38" s="182"/>
      <c r="B38" s="203" t="s">
        <v>57</v>
      </c>
      <c r="C38" s="198"/>
      <c r="D38" s="210"/>
      <c r="E38" s="210"/>
    </row>
    <row r="39" spans="1:5" x14ac:dyDescent="0.25">
      <c r="A39" s="182"/>
      <c r="B39" s="195" t="s">
        <v>187</v>
      </c>
      <c r="C39" s="208"/>
      <c r="D39" s="199"/>
      <c r="E39" s="199"/>
    </row>
    <row r="40" spans="1:5" x14ac:dyDescent="0.25">
      <c r="A40" s="182"/>
      <c r="B40" s="203" t="s">
        <v>188</v>
      </c>
      <c r="C40" s="198"/>
      <c r="D40" s="199"/>
      <c r="E40" s="199"/>
    </row>
    <row r="41" spans="1:5" x14ac:dyDescent="0.25">
      <c r="A41" s="182"/>
      <c r="B41" s="191" t="s">
        <v>189</v>
      </c>
      <c r="C41" s="208"/>
      <c r="D41" s="199"/>
      <c r="E41" s="199"/>
    </row>
    <row r="42" spans="1:5" x14ac:dyDescent="0.25">
      <c r="A42" s="211"/>
      <c r="B42" s="187" t="s">
        <v>190</v>
      </c>
      <c r="C42" s="204"/>
      <c r="D42" s="205"/>
      <c r="E42" s="205"/>
    </row>
    <row r="43" spans="1:5" x14ac:dyDescent="0.25">
      <c r="A43" s="212"/>
      <c r="B43" s="195" t="s">
        <v>191</v>
      </c>
      <c r="C43" s="208"/>
      <c r="D43" s="210"/>
      <c r="E43" s="210"/>
    </row>
    <row r="44" spans="1:5" x14ac:dyDescent="0.25">
      <c r="A44" s="200"/>
      <c r="B44" s="203" t="s">
        <v>192</v>
      </c>
      <c r="C44" s="198" t="s">
        <v>152</v>
      </c>
      <c r="D44" s="199">
        <v>7291068</v>
      </c>
      <c r="E44" s="199">
        <v>9089482</v>
      </c>
    </row>
    <row r="45" spans="1:5" ht="69" customHeight="1" x14ac:dyDescent="0.25">
      <c r="A45" s="211" t="s">
        <v>38</v>
      </c>
      <c r="B45" s="213" t="s">
        <v>193</v>
      </c>
      <c r="C45" s="198" t="s">
        <v>152</v>
      </c>
      <c r="D45" s="209">
        <v>59245148</v>
      </c>
      <c r="E45" s="209">
        <v>62363574</v>
      </c>
    </row>
    <row r="46" spans="1:5" x14ac:dyDescent="0.25">
      <c r="A46" s="182" t="s">
        <v>40</v>
      </c>
      <c r="B46" s="203" t="s">
        <v>194</v>
      </c>
      <c r="C46" s="198" t="s">
        <v>152</v>
      </c>
      <c r="D46" s="199">
        <v>22844960</v>
      </c>
      <c r="E46" s="199">
        <v>23559910</v>
      </c>
    </row>
    <row r="47" spans="1:5" x14ac:dyDescent="0.25">
      <c r="A47" s="182" t="s">
        <v>43</v>
      </c>
      <c r="B47" s="214" t="s">
        <v>195</v>
      </c>
      <c r="C47" s="198" t="s">
        <v>152</v>
      </c>
      <c r="D47" s="215">
        <v>117283287</v>
      </c>
      <c r="E47" s="215">
        <v>138286477</v>
      </c>
    </row>
  </sheetData>
  <mergeCells count="26">
    <mergeCell ref="D2:E2"/>
    <mergeCell ref="D4:E4"/>
    <mergeCell ref="D5:E5"/>
    <mergeCell ref="A29:A30"/>
    <mergeCell ref="C29:C30"/>
    <mergeCell ref="D29:D30"/>
    <mergeCell ref="E29:E30"/>
    <mergeCell ref="A35:A36"/>
    <mergeCell ref="A7:E7"/>
    <mergeCell ref="A8:E8"/>
    <mergeCell ref="A23:A24"/>
    <mergeCell ref="C23:C24"/>
    <mergeCell ref="D23:D24"/>
    <mergeCell ref="E23:E24"/>
    <mergeCell ref="A26:A27"/>
    <mergeCell ref="C26:C27"/>
    <mergeCell ref="D26:D27"/>
    <mergeCell ref="E26:E27"/>
    <mergeCell ref="A11:A12"/>
    <mergeCell ref="B11:B12"/>
    <mergeCell ref="C11:C12"/>
    <mergeCell ref="D11:D12"/>
    <mergeCell ref="E11:E12"/>
    <mergeCell ref="C14:C17"/>
    <mergeCell ref="D14:D17"/>
    <mergeCell ref="E14:E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15"/>
  <sheetViews>
    <sheetView topLeftCell="A7" zoomScaleNormal="100" workbookViewId="0">
      <selection activeCell="IM19" sqref="IM19"/>
    </sheetView>
  </sheetViews>
  <sheetFormatPr defaultColWidth="0.85546875" defaultRowHeight="32.25" customHeight="1" x14ac:dyDescent="0.25"/>
  <cols>
    <col min="1" max="16384" width="0.85546875" style="16"/>
  </cols>
  <sheetData>
    <row r="1" spans="1:102" s="10" customFormat="1" ht="12.75" x14ac:dyDescent="0.2">
      <c r="BO1" s="10" t="s">
        <v>58</v>
      </c>
    </row>
    <row r="2" spans="1:102" s="10" customFormat="1" ht="45.75" customHeight="1" x14ac:dyDescent="0.2">
      <c r="BO2" s="45" t="s">
        <v>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</row>
    <row r="3" spans="1:102" s="10" customFormat="1" ht="12.75" x14ac:dyDescent="0.2"/>
    <row r="4" spans="1:102" s="11" customFormat="1" ht="12" x14ac:dyDescent="0.2">
      <c r="BO4" s="11" t="s">
        <v>1</v>
      </c>
    </row>
    <row r="5" spans="1:102" s="11" customFormat="1" ht="12" x14ac:dyDescent="0.2">
      <c r="BO5" s="11" t="s">
        <v>24</v>
      </c>
    </row>
    <row r="6" spans="1:102" s="10" customFormat="1" ht="32.25" customHeight="1" x14ac:dyDescent="0.2"/>
    <row r="7" spans="1:102" s="12" customFormat="1" ht="32.25" customHeight="1" x14ac:dyDescent="0.25">
      <c r="CX7" s="13" t="s">
        <v>25</v>
      </c>
    </row>
    <row r="8" spans="1:102" s="12" customFormat="1" ht="32.25" customHeight="1" x14ac:dyDescent="0.25"/>
    <row r="9" spans="1:102" s="14" customFormat="1" ht="32.25" customHeight="1" x14ac:dyDescent="0.3">
      <c r="A9" s="46" t="s">
        <v>59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15" customFormat="1" ht="32.25" customHeight="1" x14ac:dyDescent="0.3">
      <c r="A10" s="47" t="s">
        <v>60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pans="1:102" s="12" customFormat="1" ht="32.25" customHeight="1" x14ac:dyDescent="0.25"/>
    <row r="12" spans="1:102" s="18" customFormat="1" ht="69.75" customHeight="1" x14ac:dyDescent="0.25">
      <c r="A12" s="43" t="s">
        <v>61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1" t="s">
        <v>62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1" t="s">
        <v>63</v>
      </c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3"/>
    </row>
    <row r="13" spans="1:102" s="20" customFormat="1" ht="53.25" customHeight="1" x14ac:dyDescent="0.25">
      <c r="A13" s="35" t="s">
        <v>35</v>
      </c>
      <c r="B13" s="35"/>
      <c r="C13" s="35"/>
      <c r="D13" s="35"/>
      <c r="E13" s="35"/>
      <c r="F13" s="35"/>
      <c r="G13" s="35"/>
      <c r="H13" s="36" t="s">
        <v>64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7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</row>
    <row r="14" spans="1:102" s="20" customFormat="1" ht="132.75" customHeight="1" x14ac:dyDescent="0.25">
      <c r="A14" s="29" t="s">
        <v>38</v>
      </c>
      <c r="B14" s="29"/>
      <c r="C14" s="29"/>
      <c r="D14" s="29"/>
      <c r="E14" s="29"/>
      <c r="F14" s="29"/>
      <c r="G14" s="29"/>
      <c r="H14" s="30" t="s">
        <v>65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1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</row>
    <row r="15" spans="1:102" s="20" customFormat="1" ht="64.5" customHeight="1" x14ac:dyDescent="0.25">
      <c r="A15" s="29" t="s">
        <v>40</v>
      </c>
      <c r="B15" s="29"/>
      <c r="C15" s="29"/>
      <c r="D15" s="29"/>
      <c r="E15" s="29"/>
      <c r="F15" s="29"/>
      <c r="G15" s="29"/>
      <c r="H15" s="30" t="s">
        <v>66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1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  <c r="BU15" s="32"/>
      <c r="BV15" s="32"/>
      <c r="BW15" s="32"/>
      <c r="BX15" s="32"/>
      <c r="BY15" s="32"/>
      <c r="BZ15" s="32"/>
      <c r="CA15" s="32"/>
      <c r="CB15" s="32"/>
      <c r="CC15" s="32"/>
      <c r="CD15" s="32"/>
      <c r="CE15" s="32"/>
      <c r="CF15" s="32"/>
      <c r="CG15" s="32"/>
      <c r="CH15" s="32"/>
      <c r="CI15" s="32"/>
      <c r="CJ15" s="32"/>
      <c r="CK15" s="32"/>
      <c r="CL15" s="32"/>
      <c r="CM15" s="32"/>
      <c r="CN15" s="32"/>
      <c r="CO15" s="32"/>
      <c r="CP15" s="32"/>
      <c r="CQ15" s="32"/>
      <c r="CR15" s="32"/>
      <c r="CS15" s="32"/>
      <c r="CT15" s="32"/>
      <c r="CU15" s="32"/>
      <c r="CV15" s="32"/>
      <c r="CW15" s="32"/>
      <c r="CX15" s="32"/>
    </row>
  </sheetData>
  <mergeCells count="18">
    <mergeCell ref="BO2:CX2"/>
    <mergeCell ref="A9:CX9"/>
    <mergeCell ref="A10:CX10"/>
    <mergeCell ref="A12:AM12"/>
    <mergeCell ref="AN12:BS12"/>
    <mergeCell ref="BT12:CX12"/>
    <mergeCell ref="A15:G15"/>
    <mergeCell ref="H15:AM15"/>
    <mergeCell ref="AN15:BS15"/>
    <mergeCell ref="BT15:CX15"/>
    <mergeCell ref="A13:G13"/>
    <mergeCell ref="H13:AM13"/>
    <mergeCell ref="AN13:BS13"/>
    <mergeCell ref="BT13:CX13"/>
    <mergeCell ref="A14:G14"/>
    <mergeCell ref="H14:AM14"/>
    <mergeCell ref="AN14:BS14"/>
    <mergeCell ref="BT14:CX1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21"/>
  <sheetViews>
    <sheetView topLeftCell="A4" workbookViewId="0">
      <selection activeCell="FB23" sqref="FB23"/>
    </sheetView>
  </sheetViews>
  <sheetFormatPr defaultColWidth="0.85546875" defaultRowHeight="15" x14ac:dyDescent="0.25"/>
  <cols>
    <col min="1" max="16384" width="0.85546875" style="16"/>
  </cols>
  <sheetData>
    <row r="1" spans="1:102" s="10" customFormat="1" ht="12.75" x14ac:dyDescent="0.2">
      <c r="BO1" s="10" t="s">
        <v>67</v>
      </c>
    </row>
    <row r="2" spans="1:102" s="10" customFormat="1" ht="45" customHeight="1" x14ac:dyDescent="0.2">
      <c r="BO2" s="45" t="s">
        <v>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</row>
    <row r="3" spans="1:102" s="10" customFormat="1" ht="12.75" x14ac:dyDescent="0.2"/>
    <row r="4" spans="1:102" s="11" customFormat="1" ht="12" x14ac:dyDescent="0.2">
      <c r="BO4" s="11" t="s">
        <v>1</v>
      </c>
    </row>
    <row r="5" spans="1:102" s="11" customFormat="1" ht="12" x14ac:dyDescent="0.2">
      <c r="BO5" s="11" t="s">
        <v>24</v>
      </c>
    </row>
    <row r="6" spans="1:102" s="10" customFormat="1" ht="12.75" x14ac:dyDescent="0.2"/>
    <row r="7" spans="1:102" s="12" customFormat="1" ht="16.5" x14ac:dyDescent="0.25">
      <c r="CX7" s="13" t="s">
        <v>25</v>
      </c>
    </row>
    <row r="8" spans="1:102" s="12" customFormat="1" ht="16.5" x14ac:dyDescent="0.25"/>
    <row r="9" spans="1:102" s="14" customFormat="1" ht="18.75" x14ac:dyDescent="0.3">
      <c r="A9" s="46" t="s">
        <v>59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15" customFormat="1" ht="18.75" x14ac:dyDescent="0.3">
      <c r="A10" s="47" t="s">
        <v>68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1" spans="1:102" s="12" customFormat="1" ht="16.5" x14ac:dyDescent="0.25"/>
    <row r="12" spans="1:102" s="18" customFormat="1" ht="186.75" customHeight="1" x14ac:dyDescent="0.25">
      <c r="A12" s="43" t="s">
        <v>61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1" t="s">
        <v>69</v>
      </c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1" t="s">
        <v>70</v>
      </c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1" t="s">
        <v>71</v>
      </c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3"/>
    </row>
    <row r="13" spans="1:102" s="20" customFormat="1" ht="51.75" customHeight="1" x14ac:dyDescent="0.25">
      <c r="A13" s="54" t="s">
        <v>35</v>
      </c>
      <c r="B13" s="54"/>
      <c r="C13" s="54"/>
      <c r="D13" s="54"/>
      <c r="E13" s="54"/>
      <c r="F13" s="54"/>
      <c r="G13" s="54"/>
      <c r="H13" s="69" t="s">
        <v>72</v>
      </c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2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</row>
    <row r="14" spans="1:102" s="20" customFormat="1" ht="15.75" x14ac:dyDescent="0.25">
      <c r="A14" s="54"/>
      <c r="B14" s="54"/>
      <c r="C14" s="54"/>
      <c r="D14" s="54"/>
      <c r="E14" s="54"/>
      <c r="F14" s="54"/>
      <c r="G14" s="54"/>
      <c r="H14" s="63" t="s">
        <v>73</v>
      </c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4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>
        <v>14.53</v>
      </c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>
        <v>2088.33</v>
      </c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</row>
    <row r="15" spans="1:102" s="20" customFormat="1" ht="15.75" x14ac:dyDescent="0.25">
      <c r="A15" s="54"/>
      <c r="B15" s="54"/>
      <c r="C15" s="54"/>
      <c r="D15" s="54"/>
      <c r="E15" s="54"/>
      <c r="F15" s="54"/>
      <c r="G15" s="54"/>
      <c r="H15" s="63" t="s">
        <v>74</v>
      </c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4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>
        <v>24.96</v>
      </c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>
        <v>3619.33</v>
      </c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</row>
    <row r="16" spans="1:102" s="20" customFormat="1" ht="21" customHeight="1" x14ac:dyDescent="0.25">
      <c r="A16" s="35"/>
      <c r="B16" s="35"/>
      <c r="C16" s="35"/>
      <c r="D16" s="35"/>
      <c r="E16" s="35"/>
      <c r="F16" s="35"/>
      <c r="G16" s="35"/>
      <c r="H16" s="66" t="s">
        <v>75</v>
      </c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7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102" s="20" customFormat="1" ht="48" customHeight="1" x14ac:dyDescent="0.25">
      <c r="A17" s="54" t="s">
        <v>38</v>
      </c>
      <c r="B17" s="54"/>
      <c r="C17" s="54"/>
      <c r="D17" s="54"/>
      <c r="E17" s="54"/>
      <c r="F17" s="54"/>
      <c r="G17" s="54"/>
      <c r="H17" s="69" t="s">
        <v>76</v>
      </c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2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</row>
    <row r="18" spans="1:102" s="20" customFormat="1" ht="15.75" x14ac:dyDescent="0.25">
      <c r="A18" s="54"/>
      <c r="B18" s="54"/>
      <c r="C18" s="54"/>
      <c r="D18" s="54"/>
      <c r="E18" s="54"/>
      <c r="F18" s="54"/>
      <c r="G18" s="54"/>
      <c r="H18" s="63" t="s">
        <v>73</v>
      </c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4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>
        <v>52.52</v>
      </c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>
        <v>3842</v>
      </c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</row>
    <row r="19" spans="1:102" s="20" customFormat="1" ht="15.75" x14ac:dyDescent="0.25">
      <c r="A19" s="54"/>
      <c r="B19" s="54"/>
      <c r="C19" s="54"/>
      <c r="D19" s="54"/>
      <c r="E19" s="54"/>
      <c r="F19" s="54"/>
      <c r="G19" s="54"/>
      <c r="H19" s="63" t="s">
        <v>74</v>
      </c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4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>
        <v>1.52</v>
      </c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>
        <v>183.33</v>
      </c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</row>
    <row r="20" spans="1:102" s="20" customFormat="1" ht="23.25" customHeight="1" x14ac:dyDescent="0.25">
      <c r="A20" s="35"/>
      <c r="B20" s="35"/>
      <c r="C20" s="35"/>
      <c r="D20" s="35"/>
      <c r="E20" s="35"/>
      <c r="F20" s="35"/>
      <c r="G20" s="35"/>
      <c r="H20" s="66" t="s">
        <v>75</v>
      </c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7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</row>
    <row r="21" spans="1:102" x14ac:dyDescent="0.25">
      <c r="CX21" s="70"/>
    </row>
  </sheetData>
  <mergeCells count="47">
    <mergeCell ref="BO2:CX2"/>
    <mergeCell ref="A9:CX9"/>
    <mergeCell ref="A10:CX10"/>
    <mergeCell ref="A12:AG12"/>
    <mergeCell ref="AH12:BD12"/>
    <mergeCell ref="BE12:CA12"/>
    <mergeCell ref="CB12:CX12"/>
    <mergeCell ref="A14:G14"/>
    <mergeCell ref="H14:AG14"/>
    <mergeCell ref="AH14:BD14"/>
    <mergeCell ref="BE14:CA14"/>
    <mergeCell ref="CB14:CX14"/>
    <mergeCell ref="A13:G13"/>
    <mergeCell ref="H13:AG13"/>
    <mergeCell ref="AH13:BD13"/>
    <mergeCell ref="BE13:CA13"/>
    <mergeCell ref="CB13:CX13"/>
    <mergeCell ref="A16:G16"/>
    <mergeCell ref="H16:AG16"/>
    <mergeCell ref="AH16:BD16"/>
    <mergeCell ref="BE16:CA16"/>
    <mergeCell ref="CB16:CX16"/>
    <mergeCell ref="A15:G15"/>
    <mergeCell ref="H15:AG15"/>
    <mergeCell ref="AH15:BD15"/>
    <mergeCell ref="BE15:CA15"/>
    <mergeCell ref="CB15:CX15"/>
    <mergeCell ref="A18:G18"/>
    <mergeCell ref="H18:AG18"/>
    <mergeCell ref="AH18:BD18"/>
    <mergeCell ref="BE18:CA18"/>
    <mergeCell ref="CB18:CX18"/>
    <mergeCell ref="A17:G17"/>
    <mergeCell ref="H17:AG17"/>
    <mergeCell ref="AH17:BD17"/>
    <mergeCell ref="BE17:CA17"/>
    <mergeCell ref="CB17:CX17"/>
    <mergeCell ref="A20:G20"/>
    <mergeCell ref="H20:AG20"/>
    <mergeCell ref="AH20:BD20"/>
    <mergeCell ref="BE20:CA20"/>
    <mergeCell ref="CB20:CX20"/>
    <mergeCell ref="A19:G19"/>
    <mergeCell ref="H19:AG19"/>
    <mergeCell ref="AH19:BD19"/>
    <mergeCell ref="BE19:CA19"/>
    <mergeCell ref="CB19:CX1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topLeftCell="A4" workbookViewId="0">
      <selection activeCell="A10" sqref="A10:CX10"/>
    </sheetView>
  </sheetViews>
  <sheetFormatPr defaultColWidth="0.85546875" defaultRowHeight="15" x14ac:dyDescent="0.25"/>
  <cols>
    <col min="1" max="16384" width="0.85546875" style="16"/>
  </cols>
  <sheetData>
    <row r="1" spans="1:102" s="10" customFormat="1" ht="12.75" x14ac:dyDescent="0.2">
      <c r="BN1" s="10" t="s">
        <v>196</v>
      </c>
    </row>
    <row r="2" spans="1:102" s="10" customFormat="1" ht="12.75" x14ac:dyDescent="0.2">
      <c r="BN2" s="45" t="s">
        <v>0</v>
      </c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</row>
    <row r="3" spans="1:102" s="10" customFormat="1" ht="12.75" x14ac:dyDescent="0.2"/>
    <row r="4" spans="1:102" s="11" customFormat="1" ht="12" x14ac:dyDescent="0.2">
      <c r="BN4" s="11" t="s">
        <v>1</v>
      </c>
    </row>
    <row r="5" spans="1:102" s="11" customFormat="1" ht="12" x14ac:dyDescent="0.2">
      <c r="BN5" s="11" t="s">
        <v>24</v>
      </c>
    </row>
    <row r="6" spans="1:102" s="10" customFormat="1" ht="12.75" x14ac:dyDescent="0.2"/>
    <row r="7" spans="1:102" s="12" customFormat="1" ht="16.5" x14ac:dyDescent="0.25">
      <c r="CX7" s="13" t="s">
        <v>25</v>
      </c>
    </row>
    <row r="8" spans="1:102" s="12" customFormat="1" ht="16.5" x14ac:dyDescent="0.25"/>
    <row r="9" spans="1:102" s="14" customFormat="1" ht="18.75" x14ac:dyDescent="0.3">
      <c r="A9" s="46" t="s">
        <v>197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</row>
    <row r="10" spans="1:102" s="15" customFormat="1" ht="43.5" customHeight="1" x14ac:dyDescent="0.3">
      <c r="A10" s="47" t="s">
        <v>198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</row>
    <row r="12" spans="1:102" s="226" customFormat="1" ht="39" customHeight="1" x14ac:dyDescent="0.25">
      <c r="A12" s="221" t="s">
        <v>199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2"/>
      <c r="V12" s="223" t="s">
        <v>200</v>
      </c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  <c r="AU12" s="224"/>
      <c r="AV12" s="225"/>
      <c r="AW12" s="223" t="s">
        <v>201</v>
      </c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5"/>
      <c r="BX12" s="223" t="s">
        <v>202</v>
      </c>
      <c r="BY12" s="224"/>
      <c r="BZ12" s="224"/>
      <c r="CA12" s="224"/>
      <c r="CB12" s="224"/>
      <c r="CC12" s="224"/>
      <c r="CD12" s="224"/>
      <c r="CE12" s="224"/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4"/>
      <c r="CX12" s="225"/>
    </row>
    <row r="13" spans="1:102" s="226" customFormat="1" ht="12.75" x14ac:dyDescent="0.25">
      <c r="A13" s="227"/>
      <c r="B13" s="227"/>
      <c r="C13" s="227"/>
      <c r="D13" s="227"/>
      <c r="E13" s="227"/>
      <c r="F13" s="227"/>
      <c r="G13" s="227"/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8"/>
      <c r="V13" s="229" t="s">
        <v>73</v>
      </c>
      <c r="W13" s="229"/>
      <c r="X13" s="229"/>
      <c r="Y13" s="229"/>
      <c r="Z13" s="229"/>
      <c r="AA13" s="229"/>
      <c r="AB13" s="229"/>
      <c r="AC13" s="229"/>
      <c r="AD13" s="229"/>
      <c r="AE13" s="229" t="s">
        <v>74</v>
      </c>
      <c r="AF13" s="229"/>
      <c r="AG13" s="229"/>
      <c r="AH13" s="229"/>
      <c r="AI13" s="229"/>
      <c r="AJ13" s="229"/>
      <c r="AK13" s="229"/>
      <c r="AL13" s="229"/>
      <c r="AM13" s="229"/>
      <c r="AN13" s="229" t="s">
        <v>203</v>
      </c>
      <c r="AO13" s="229"/>
      <c r="AP13" s="229"/>
      <c r="AQ13" s="229"/>
      <c r="AR13" s="229"/>
      <c r="AS13" s="229"/>
      <c r="AT13" s="229"/>
      <c r="AU13" s="229"/>
      <c r="AV13" s="229"/>
      <c r="AW13" s="229" t="s">
        <v>73</v>
      </c>
      <c r="AX13" s="229"/>
      <c r="AY13" s="229"/>
      <c r="AZ13" s="229"/>
      <c r="BA13" s="229"/>
      <c r="BB13" s="229"/>
      <c r="BC13" s="229"/>
      <c r="BD13" s="229"/>
      <c r="BE13" s="229"/>
      <c r="BF13" s="229" t="s">
        <v>74</v>
      </c>
      <c r="BG13" s="229"/>
      <c r="BH13" s="229"/>
      <c r="BI13" s="229"/>
      <c r="BJ13" s="229"/>
      <c r="BK13" s="229"/>
      <c r="BL13" s="229"/>
      <c r="BM13" s="229"/>
      <c r="BN13" s="229"/>
      <c r="BO13" s="229" t="s">
        <v>203</v>
      </c>
      <c r="BP13" s="229"/>
      <c r="BQ13" s="229"/>
      <c r="BR13" s="229"/>
      <c r="BS13" s="229"/>
      <c r="BT13" s="229"/>
      <c r="BU13" s="229"/>
      <c r="BV13" s="229"/>
      <c r="BW13" s="229"/>
      <c r="BX13" s="229" t="s">
        <v>73</v>
      </c>
      <c r="BY13" s="229"/>
      <c r="BZ13" s="229"/>
      <c r="CA13" s="229"/>
      <c r="CB13" s="229"/>
      <c r="CC13" s="229"/>
      <c r="CD13" s="229"/>
      <c r="CE13" s="229"/>
      <c r="CF13" s="229"/>
      <c r="CG13" s="229" t="s">
        <v>74</v>
      </c>
      <c r="CH13" s="229"/>
      <c r="CI13" s="229"/>
      <c r="CJ13" s="229"/>
      <c r="CK13" s="229"/>
      <c r="CL13" s="229"/>
      <c r="CM13" s="229"/>
      <c r="CN13" s="229"/>
      <c r="CO13" s="229"/>
      <c r="CP13" s="229" t="s">
        <v>203</v>
      </c>
      <c r="CQ13" s="229"/>
      <c r="CR13" s="229"/>
      <c r="CS13" s="229"/>
      <c r="CT13" s="229"/>
      <c r="CU13" s="229"/>
      <c r="CV13" s="229"/>
      <c r="CW13" s="229"/>
      <c r="CX13" s="229"/>
    </row>
    <row r="14" spans="1:102" s="235" customFormat="1" ht="29.25" customHeight="1" x14ac:dyDescent="0.25">
      <c r="A14" s="230" t="s">
        <v>35</v>
      </c>
      <c r="B14" s="231"/>
      <c r="C14" s="231"/>
      <c r="D14" s="231"/>
      <c r="E14" s="231"/>
      <c r="F14" s="232"/>
      <c r="G14" s="233" t="s">
        <v>204</v>
      </c>
      <c r="H14" s="234"/>
      <c r="I14" s="234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</row>
    <row r="15" spans="1:102" s="235" customFormat="1" ht="14.25" customHeight="1" x14ac:dyDescent="0.25">
      <c r="A15" s="236"/>
      <c r="B15" s="237"/>
      <c r="C15" s="237"/>
      <c r="D15" s="237"/>
      <c r="E15" s="237"/>
      <c r="F15" s="238"/>
      <c r="G15" s="239" t="s">
        <v>205</v>
      </c>
      <c r="H15" s="240"/>
      <c r="I15" s="240"/>
      <c r="J15" s="240"/>
      <c r="K15" s="240"/>
      <c r="L15" s="240"/>
      <c r="M15" s="240"/>
      <c r="N15" s="240"/>
      <c r="O15" s="240"/>
      <c r="P15" s="240"/>
      <c r="Q15" s="240"/>
      <c r="R15" s="240"/>
      <c r="S15" s="240"/>
      <c r="T15" s="240"/>
      <c r="U15" s="240"/>
      <c r="V15" s="237">
        <v>363</v>
      </c>
      <c r="W15" s="237"/>
      <c r="X15" s="237"/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  <c r="AO15" s="237"/>
      <c r="AP15" s="237"/>
      <c r="AQ15" s="237"/>
      <c r="AR15" s="237"/>
      <c r="AS15" s="237"/>
      <c r="AT15" s="237"/>
      <c r="AU15" s="237"/>
      <c r="AV15" s="237"/>
      <c r="AW15" s="237">
        <v>5134.5</v>
      </c>
      <c r="AX15" s="237"/>
      <c r="AY15" s="237"/>
      <c r="AZ15" s="237"/>
      <c r="BA15" s="237"/>
      <c r="BB15" s="237"/>
      <c r="BC15" s="237"/>
      <c r="BD15" s="237"/>
      <c r="BE15" s="237"/>
      <c r="BF15" s="237"/>
      <c r="BG15" s="237"/>
      <c r="BH15" s="237"/>
      <c r="BI15" s="237"/>
      <c r="BJ15" s="237"/>
      <c r="BK15" s="237"/>
      <c r="BL15" s="237"/>
      <c r="BM15" s="237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58">
        <f>(315*466.1+48*550)/1000</f>
        <v>173.22149999999999</v>
      </c>
      <c r="BY15" s="258"/>
      <c r="BZ15" s="258"/>
      <c r="CA15" s="258"/>
      <c r="CB15" s="258"/>
      <c r="CC15" s="258"/>
      <c r="CD15" s="258"/>
      <c r="CE15" s="258"/>
      <c r="CF15" s="258"/>
      <c r="CG15" s="237"/>
      <c r="CH15" s="237"/>
      <c r="CI15" s="237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  <c r="CV15" s="237"/>
      <c r="CW15" s="237"/>
      <c r="CX15" s="237"/>
    </row>
    <row r="16" spans="1:102" s="235" customFormat="1" ht="39" customHeight="1" x14ac:dyDescent="0.25">
      <c r="A16" s="241"/>
      <c r="B16" s="242"/>
      <c r="C16" s="242"/>
      <c r="D16" s="242"/>
      <c r="E16" s="242"/>
      <c r="F16" s="243"/>
      <c r="G16" s="244" t="s">
        <v>206</v>
      </c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</row>
    <row r="17" spans="1:102" s="235" customFormat="1" ht="27.75" customHeight="1" x14ac:dyDescent="0.25">
      <c r="A17" s="230" t="s">
        <v>38</v>
      </c>
      <c r="B17" s="231"/>
      <c r="C17" s="231"/>
      <c r="D17" s="231"/>
      <c r="E17" s="231"/>
      <c r="F17" s="232"/>
      <c r="G17" s="233" t="s">
        <v>207</v>
      </c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1">
        <v>162</v>
      </c>
      <c r="W17" s="231"/>
      <c r="X17" s="231"/>
      <c r="Y17" s="231"/>
      <c r="Z17" s="231"/>
      <c r="AA17" s="231"/>
      <c r="AB17" s="231"/>
      <c r="AC17" s="231"/>
      <c r="AD17" s="231"/>
      <c r="AE17" s="231">
        <v>8</v>
      </c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>
        <v>10381.6</v>
      </c>
      <c r="AX17" s="231"/>
      <c r="AY17" s="231"/>
      <c r="AZ17" s="231"/>
      <c r="BA17" s="231"/>
      <c r="BB17" s="231"/>
      <c r="BC17" s="231"/>
      <c r="BD17" s="231"/>
      <c r="BE17" s="231"/>
      <c r="BF17" s="231">
        <v>800</v>
      </c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>
        <f>33748.257/1.18</f>
        <v>28600.21779661017</v>
      </c>
      <c r="BY17" s="231"/>
      <c r="BZ17" s="231"/>
      <c r="CA17" s="231"/>
      <c r="CB17" s="231"/>
      <c r="CC17" s="231"/>
      <c r="CD17" s="231"/>
      <c r="CE17" s="231"/>
      <c r="CF17" s="231"/>
      <c r="CG17" s="231">
        <f>573.319/1.18</f>
        <v>485.86355932203389</v>
      </c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</row>
    <row r="18" spans="1:102" s="235" customFormat="1" ht="12.75" x14ac:dyDescent="0.25">
      <c r="A18" s="236"/>
      <c r="B18" s="237"/>
      <c r="C18" s="237"/>
      <c r="D18" s="237"/>
      <c r="E18" s="237"/>
      <c r="F18" s="238"/>
      <c r="G18" s="239" t="s">
        <v>205</v>
      </c>
      <c r="H18" s="240"/>
      <c r="I18" s="240"/>
      <c r="J18" s="240"/>
      <c r="K18" s="240"/>
      <c r="L18" s="240"/>
      <c r="M18" s="240"/>
      <c r="N18" s="240"/>
      <c r="O18" s="240"/>
      <c r="P18" s="240"/>
      <c r="Q18" s="240"/>
      <c r="R18" s="240"/>
      <c r="S18" s="240"/>
      <c r="T18" s="240"/>
      <c r="U18" s="240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237"/>
      <c r="BZ18" s="237"/>
      <c r="CA18" s="237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37"/>
      <c r="CP18" s="237"/>
      <c r="CQ18" s="237"/>
      <c r="CR18" s="237"/>
      <c r="CS18" s="237"/>
      <c r="CT18" s="237"/>
      <c r="CU18" s="237"/>
      <c r="CV18" s="237"/>
      <c r="CW18" s="237"/>
      <c r="CX18" s="237"/>
    </row>
    <row r="19" spans="1:102" s="235" customFormat="1" ht="31.5" customHeight="1" x14ac:dyDescent="0.25">
      <c r="A19" s="241"/>
      <c r="B19" s="242"/>
      <c r="C19" s="242"/>
      <c r="D19" s="242"/>
      <c r="E19" s="242"/>
      <c r="F19" s="243"/>
      <c r="G19" s="244" t="s">
        <v>208</v>
      </c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</row>
    <row r="20" spans="1:102" s="235" customFormat="1" ht="40.5" customHeight="1" x14ac:dyDescent="0.25">
      <c r="A20" s="230" t="s">
        <v>40</v>
      </c>
      <c r="B20" s="231"/>
      <c r="C20" s="231"/>
      <c r="D20" s="231"/>
      <c r="E20" s="231"/>
      <c r="F20" s="232"/>
      <c r="G20" s="233" t="s">
        <v>209</v>
      </c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1">
        <v>19</v>
      </c>
      <c r="W20" s="231"/>
      <c r="X20" s="231"/>
      <c r="Y20" s="231"/>
      <c r="Z20" s="231"/>
      <c r="AA20" s="231"/>
      <c r="AB20" s="231"/>
      <c r="AC20" s="231"/>
      <c r="AD20" s="231"/>
      <c r="AE20" s="231">
        <v>12</v>
      </c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>
        <v>5304.5</v>
      </c>
      <c r="AX20" s="231"/>
      <c r="AY20" s="231"/>
      <c r="AZ20" s="231"/>
      <c r="BA20" s="231"/>
      <c r="BB20" s="231"/>
      <c r="BC20" s="231"/>
      <c r="BD20" s="231"/>
      <c r="BE20" s="231"/>
      <c r="BF20" s="231">
        <v>4154</v>
      </c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>
        <f>63225/1.18</f>
        <v>53580.508474576272</v>
      </c>
      <c r="BY20" s="231"/>
      <c r="BZ20" s="231"/>
      <c r="CA20" s="231"/>
      <c r="CB20" s="231"/>
      <c r="CC20" s="231"/>
      <c r="CD20" s="231"/>
      <c r="CE20" s="231"/>
      <c r="CF20" s="231"/>
      <c r="CG20" s="231">
        <f>2346.98/1.18</f>
        <v>1988.9661016949153</v>
      </c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</row>
    <row r="21" spans="1:102" s="235" customFormat="1" ht="12.75" x14ac:dyDescent="0.25">
      <c r="A21" s="236"/>
      <c r="B21" s="237"/>
      <c r="C21" s="237"/>
      <c r="D21" s="237"/>
      <c r="E21" s="237"/>
      <c r="F21" s="238"/>
      <c r="G21" s="239" t="s">
        <v>205</v>
      </c>
      <c r="H21" s="240"/>
      <c r="I21" s="240"/>
      <c r="J21" s="240"/>
      <c r="K21" s="240"/>
      <c r="L21" s="240"/>
      <c r="M21" s="240"/>
      <c r="N21" s="240"/>
      <c r="O21" s="240"/>
      <c r="P21" s="240"/>
      <c r="Q21" s="240"/>
      <c r="R21" s="240"/>
      <c r="S21" s="240"/>
      <c r="T21" s="240"/>
      <c r="U21" s="240"/>
      <c r="V21" s="237"/>
      <c r="W21" s="237"/>
      <c r="X21" s="237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7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37"/>
      <c r="AZ21" s="237"/>
      <c r="BA21" s="237"/>
      <c r="BB21" s="237"/>
      <c r="BC21" s="237"/>
      <c r="BD21" s="237"/>
      <c r="BE21" s="237"/>
      <c r="BF21" s="237"/>
      <c r="BG21" s="237"/>
      <c r="BH21" s="237"/>
      <c r="BI21" s="237"/>
      <c r="BJ21" s="237"/>
      <c r="BK21" s="237"/>
      <c r="BL21" s="237"/>
      <c r="BM21" s="237"/>
      <c r="BN21" s="237"/>
      <c r="BO21" s="237"/>
      <c r="BP21" s="237"/>
      <c r="BQ21" s="237"/>
      <c r="BR21" s="237"/>
      <c r="BS21" s="237"/>
      <c r="BT21" s="237"/>
      <c r="BU21" s="237"/>
      <c r="BV21" s="237"/>
      <c r="BW21" s="237"/>
      <c r="BX21" s="237"/>
      <c r="BY21" s="237"/>
      <c r="BZ21" s="237"/>
      <c r="CA21" s="237"/>
      <c r="CB21" s="237"/>
      <c r="CC21" s="237"/>
      <c r="CD21" s="237"/>
      <c r="CE21" s="237"/>
      <c r="CF21" s="237"/>
      <c r="CG21" s="237"/>
      <c r="CH21" s="237"/>
      <c r="CI21" s="237"/>
      <c r="CJ21" s="237"/>
      <c r="CK21" s="237"/>
      <c r="CL21" s="237"/>
      <c r="CM21" s="237"/>
      <c r="CN21" s="237"/>
      <c r="CO21" s="237"/>
      <c r="CP21" s="237"/>
      <c r="CQ21" s="237"/>
      <c r="CR21" s="237"/>
      <c r="CS21" s="237"/>
      <c r="CT21" s="237"/>
      <c r="CU21" s="237"/>
      <c r="CV21" s="237"/>
      <c r="CW21" s="237"/>
      <c r="CX21" s="237"/>
    </row>
    <row r="22" spans="1:102" s="235" customFormat="1" ht="53.25" customHeight="1" x14ac:dyDescent="0.25">
      <c r="A22" s="241"/>
      <c r="B22" s="242"/>
      <c r="C22" s="242"/>
      <c r="D22" s="242"/>
      <c r="E22" s="242"/>
      <c r="F22" s="243"/>
      <c r="G22" s="244" t="s">
        <v>210</v>
      </c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2"/>
      <c r="W22" s="242"/>
      <c r="X22" s="242"/>
      <c r="Y22" s="242"/>
      <c r="Z22" s="242"/>
      <c r="AA22" s="242"/>
      <c r="AB22" s="242"/>
      <c r="AC22" s="242"/>
      <c r="AD22" s="242"/>
      <c r="AE22" s="242"/>
      <c r="AF22" s="242"/>
      <c r="AG22" s="242"/>
      <c r="AH22" s="242"/>
      <c r="AI22" s="242"/>
      <c r="AJ22" s="242"/>
      <c r="AK22" s="242"/>
      <c r="AL22" s="242"/>
      <c r="AM22" s="242"/>
      <c r="AN22" s="242"/>
      <c r="AO22" s="242"/>
      <c r="AP22" s="242"/>
      <c r="AQ22" s="242"/>
      <c r="AR22" s="242"/>
      <c r="AS22" s="242"/>
      <c r="AT22" s="242"/>
      <c r="AU22" s="242"/>
      <c r="AV22" s="242"/>
      <c r="AW22" s="242"/>
      <c r="AX22" s="242"/>
      <c r="AY22" s="242"/>
      <c r="AZ22" s="242"/>
      <c r="BA22" s="242"/>
      <c r="BB22" s="242"/>
      <c r="BC22" s="242"/>
      <c r="BD22" s="242"/>
      <c r="BE22" s="242"/>
      <c r="BF22" s="242"/>
      <c r="BG22" s="242"/>
      <c r="BH22" s="242"/>
      <c r="BI22" s="242"/>
      <c r="BJ22" s="242"/>
      <c r="BK22" s="242"/>
      <c r="BL22" s="242"/>
      <c r="BM22" s="242"/>
      <c r="BN22" s="242"/>
      <c r="BO22" s="242"/>
      <c r="BP22" s="242"/>
      <c r="BQ22" s="242"/>
      <c r="BR22" s="242"/>
      <c r="BS22" s="242"/>
      <c r="BT22" s="242"/>
      <c r="BU22" s="242"/>
      <c r="BV22" s="242"/>
      <c r="BW22" s="242"/>
      <c r="BX22" s="242"/>
      <c r="BY22" s="242"/>
      <c r="BZ22" s="242"/>
      <c r="CA22" s="242"/>
      <c r="CB22" s="242"/>
      <c r="CC22" s="242"/>
      <c r="CD22" s="242"/>
      <c r="CE22" s="242"/>
      <c r="CF22" s="242"/>
      <c r="CG22" s="242"/>
      <c r="CH22" s="242"/>
      <c r="CI22" s="242"/>
      <c r="CJ22" s="242"/>
      <c r="CK22" s="242"/>
      <c r="CL22" s="242"/>
      <c r="CM22" s="242"/>
      <c r="CN22" s="242"/>
      <c r="CO22" s="242"/>
      <c r="CP22" s="242"/>
      <c r="CQ22" s="242"/>
      <c r="CR22" s="242"/>
      <c r="CS22" s="242"/>
      <c r="CT22" s="242"/>
      <c r="CU22" s="242"/>
      <c r="CV22" s="242"/>
      <c r="CW22" s="242"/>
      <c r="CX22" s="242"/>
    </row>
    <row r="23" spans="1:102" s="235" customFormat="1" ht="39" customHeight="1" x14ac:dyDescent="0.25">
      <c r="A23" s="230" t="s">
        <v>43</v>
      </c>
      <c r="B23" s="231"/>
      <c r="C23" s="231"/>
      <c r="D23" s="231"/>
      <c r="E23" s="231"/>
      <c r="F23" s="232"/>
      <c r="G23" s="233" t="s">
        <v>211</v>
      </c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1"/>
      <c r="W23" s="231"/>
      <c r="X23" s="231"/>
      <c r="Y23" s="231"/>
      <c r="Z23" s="231"/>
      <c r="AA23" s="231"/>
      <c r="AB23" s="231"/>
      <c r="AC23" s="231"/>
      <c r="AD23" s="231"/>
      <c r="AE23" s="231">
        <v>3</v>
      </c>
      <c r="AF23" s="231"/>
      <c r="AG23" s="231"/>
      <c r="AH23" s="231"/>
      <c r="AI23" s="231"/>
      <c r="AJ23" s="231"/>
      <c r="AK23" s="231"/>
      <c r="AL23" s="231"/>
      <c r="AM23" s="231"/>
      <c r="AN23" s="231"/>
      <c r="AO23" s="231"/>
      <c r="AP23" s="231"/>
      <c r="AQ23" s="231"/>
      <c r="AR23" s="231"/>
      <c r="AS23" s="231"/>
      <c r="AT23" s="231"/>
      <c r="AU23" s="231"/>
      <c r="AV23" s="231"/>
      <c r="AW23" s="231"/>
      <c r="AX23" s="231"/>
      <c r="AY23" s="231"/>
      <c r="AZ23" s="231"/>
      <c r="BA23" s="231"/>
      <c r="BB23" s="231"/>
      <c r="BC23" s="231"/>
      <c r="BD23" s="231"/>
      <c r="BE23" s="231"/>
      <c r="BF23" s="231">
        <v>2492</v>
      </c>
      <c r="BG23" s="231"/>
      <c r="BH23" s="231"/>
      <c r="BI23" s="231"/>
      <c r="BJ23" s="231"/>
      <c r="BK23" s="231"/>
      <c r="BL23" s="231"/>
      <c r="BM23" s="231"/>
      <c r="BN23" s="231"/>
      <c r="BO23" s="231"/>
      <c r="BP23" s="231"/>
      <c r="BQ23" s="231"/>
      <c r="BR23" s="231"/>
      <c r="BS23" s="231"/>
      <c r="BT23" s="231"/>
      <c r="BU23" s="231"/>
      <c r="BV23" s="231"/>
      <c r="BW23" s="231"/>
      <c r="BX23" s="231"/>
      <c r="BY23" s="231"/>
      <c r="BZ23" s="231"/>
      <c r="CA23" s="231"/>
      <c r="CB23" s="231"/>
      <c r="CC23" s="231"/>
      <c r="CD23" s="231"/>
      <c r="CE23" s="231"/>
      <c r="CF23" s="231"/>
      <c r="CG23" s="231">
        <f>1442.6/1.18</f>
        <v>1222.542372881356</v>
      </c>
      <c r="CH23" s="231"/>
      <c r="CI23" s="231"/>
      <c r="CJ23" s="231"/>
      <c r="CK23" s="231"/>
      <c r="CL23" s="231"/>
      <c r="CM23" s="231"/>
      <c r="CN23" s="231"/>
      <c r="CO23" s="231"/>
      <c r="CP23" s="231"/>
      <c r="CQ23" s="231"/>
      <c r="CR23" s="231"/>
      <c r="CS23" s="231"/>
      <c r="CT23" s="231"/>
      <c r="CU23" s="231"/>
      <c r="CV23" s="231"/>
      <c r="CW23" s="231"/>
      <c r="CX23" s="231"/>
    </row>
    <row r="24" spans="1:102" s="235" customFormat="1" ht="12.75" x14ac:dyDescent="0.25">
      <c r="A24" s="236"/>
      <c r="B24" s="237"/>
      <c r="C24" s="237"/>
      <c r="D24" s="237"/>
      <c r="E24" s="237"/>
      <c r="F24" s="238"/>
      <c r="G24" s="239" t="s">
        <v>205</v>
      </c>
      <c r="H24" s="240"/>
      <c r="I24" s="240"/>
      <c r="J24" s="240"/>
      <c r="K24" s="240"/>
      <c r="L24" s="240"/>
      <c r="M24" s="240"/>
      <c r="N24" s="240"/>
      <c r="O24" s="240"/>
      <c r="P24" s="240"/>
      <c r="Q24" s="240"/>
      <c r="R24" s="240"/>
      <c r="S24" s="240"/>
      <c r="T24" s="240"/>
      <c r="U24" s="240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</row>
    <row r="25" spans="1:102" s="235" customFormat="1" ht="39.75" customHeight="1" x14ac:dyDescent="0.25">
      <c r="A25" s="241"/>
      <c r="B25" s="242"/>
      <c r="C25" s="242"/>
      <c r="D25" s="242"/>
      <c r="E25" s="242"/>
      <c r="F25" s="243"/>
      <c r="G25" s="244" t="s">
        <v>210</v>
      </c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2"/>
      <c r="W25" s="242"/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  <c r="AP25" s="242"/>
      <c r="AQ25" s="242"/>
      <c r="AR25" s="242"/>
      <c r="AS25" s="242"/>
      <c r="AT25" s="242"/>
      <c r="AU25" s="242"/>
      <c r="AV25" s="242"/>
      <c r="AW25" s="242"/>
      <c r="AX25" s="242"/>
      <c r="AY25" s="242"/>
      <c r="AZ25" s="242"/>
      <c r="BA25" s="242"/>
      <c r="BB25" s="242"/>
      <c r="BC25" s="242"/>
      <c r="BD25" s="242"/>
      <c r="BE25" s="242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  <c r="CH25" s="242"/>
      <c r="CI25" s="242"/>
      <c r="CJ25" s="242"/>
      <c r="CK25" s="242"/>
      <c r="CL25" s="242"/>
      <c r="CM25" s="242"/>
      <c r="CN25" s="242"/>
      <c r="CO25" s="242"/>
      <c r="CP25" s="242"/>
      <c r="CQ25" s="242"/>
      <c r="CR25" s="242"/>
      <c r="CS25" s="242"/>
      <c r="CT25" s="242"/>
      <c r="CU25" s="242"/>
      <c r="CV25" s="242"/>
      <c r="CW25" s="242"/>
      <c r="CX25" s="242"/>
    </row>
    <row r="26" spans="1:102" s="235" customFormat="1" ht="12.75" x14ac:dyDescent="0.25">
      <c r="A26" s="230" t="s">
        <v>45</v>
      </c>
      <c r="B26" s="231"/>
      <c r="C26" s="231"/>
      <c r="D26" s="231"/>
      <c r="E26" s="231"/>
      <c r="F26" s="232"/>
      <c r="G26" s="233" t="s">
        <v>212</v>
      </c>
      <c r="H26" s="234"/>
      <c r="I26" s="234"/>
      <c r="J26" s="234"/>
      <c r="K26" s="234"/>
      <c r="L26" s="234"/>
      <c r="M26" s="234"/>
      <c r="N26" s="234"/>
      <c r="O26" s="234"/>
      <c r="P26" s="234"/>
      <c r="Q26" s="234"/>
      <c r="R26" s="234"/>
      <c r="S26" s="234"/>
      <c r="T26" s="234"/>
      <c r="U26" s="234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</row>
    <row r="27" spans="1:102" s="235" customFormat="1" ht="12.75" x14ac:dyDescent="0.25">
      <c r="A27" s="236"/>
      <c r="B27" s="237"/>
      <c r="C27" s="237"/>
      <c r="D27" s="237"/>
      <c r="E27" s="237"/>
      <c r="F27" s="238"/>
      <c r="G27" s="239" t="s">
        <v>205</v>
      </c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40"/>
      <c r="T27" s="240"/>
      <c r="U27" s="240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</row>
    <row r="28" spans="1:102" s="235" customFormat="1" ht="42" customHeight="1" x14ac:dyDescent="0.25">
      <c r="A28" s="241"/>
      <c r="B28" s="242"/>
      <c r="C28" s="242"/>
      <c r="D28" s="242"/>
      <c r="E28" s="242"/>
      <c r="F28" s="243"/>
      <c r="G28" s="244" t="s">
        <v>210</v>
      </c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42"/>
      <c r="AZ28" s="242"/>
      <c r="BA28" s="242"/>
      <c r="BB28" s="242"/>
      <c r="BC28" s="242"/>
      <c r="BD28" s="242"/>
      <c r="BE28" s="242"/>
      <c r="BF28" s="242"/>
      <c r="BG28" s="242"/>
      <c r="BH28" s="242"/>
      <c r="BI28" s="242"/>
      <c r="BJ28" s="242"/>
      <c r="BK28" s="242"/>
      <c r="BL28" s="242"/>
      <c r="BM28" s="242"/>
      <c r="BN28" s="242"/>
      <c r="BO28" s="242"/>
      <c r="BP28" s="242"/>
      <c r="BQ28" s="242"/>
      <c r="BR28" s="242"/>
      <c r="BS28" s="242"/>
      <c r="BT28" s="242"/>
      <c r="BU28" s="242"/>
      <c r="BV28" s="242"/>
      <c r="BW28" s="242"/>
      <c r="BX28" s="242"/>
      <c r="BY28" s="242"/>
      <c r="BZ28" s="242"/>
      <c r="CA28" s="242"/>
      <c r="CB28" s="242"/>
      <c r="CC28" s="242"/>
      <c r="CD28" s="242"/>
      <c r="CE28" s="242"/>
      <c r="CF28" s="242"/>
      <c r="CG28" s="242"/>
      <c r="CH28" s="242"/>
      <c r="CI28" s="242"/>
      <c r="CJ28" s="242"/>
      <c r="CK28" s="242"/>
      <c r="CL28" s="242"/>
      <c r="CM28" s="242"/>
      <c r="CN28" s="242"/>
      <c r="CO28" s="242"/>
      <c r="CP28" s="242"/>
      <c r="CQ28" s="242"/>
      <c r="CR28" s="242"/>
      <c r="CS28" s="242"/>
      <c r="CT28" s="242"/>
      <c r="CU28" s="242"/>
      <c r="CV28" s="242"/>
      <c r="CW28" s="242"/>
      <c r="CX28" s="242"/>
    </row>
    <row r="29" spans="1:102" s="235" customFormat="1" ht="35.25" customHeight="1" x14ac:dyDescent="0.25">
      <c r="A29" s="246" t="s">
        <v>47</v>
      </c>
      <c r="B29" s="247"/>
      <c r="C29" s="247"/>
      <c r="D29" s="247"/>
      <c r="E29" s="247"/>
      <c r="F29" s="248"/>
      <c r="G29" s="249" t="s">
        <v>213</v>
      </c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H29" s="247"/>
      <c r="BI29" s="247"/>
      <c r="BJ29" s="247"/>
      <c r="BK29" s="247"/>
      <c r="BL29" s="247"/>
      <c r="BM29" s="247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K29" s="247"/>
      <c r="CL29" s="247"/>
      <c r="CM29" s="247"/>
      <c r="CN29" s="247"/>
      <c r="CO29" s="247"/>
      <c r="CP29" s="247"/>
      <c r="CQ29" s="247"/>
      <c r="CR29" s="247"/>
      <c r="CS29" s="247"/>
      <c r="CT29" s="247"/>
      <c r="CU29" s="247"/>
      <c r="CV29" s="247"/>
      <c r="CW29" s="247"/>
      <c r="CX29" s="247"/>
    </row>
    <row r="31" spans="1:102" ht="32.25" customHeight="1" x14ac:dyDescent="0.25">
      <c r="A31" s="33" t="s">
        <v>214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ht="105" customHeight="1" x14ac:dyDescent="0.25">
      <c r="A32" s="251" t="s">
        <v>215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</row>
  </sheetData>
  <mergeCells count="194">
    <mergeCell ref="A31:CX31"/>
    <mergeCell ref="A32:CX32"/>
    <mergeCell ref="AW29:BE29"/>
    <mergeCell ref="BF29:BN29"/>
    <mergeCell ref="BO29:BW29"/>
    <mergeCell ref="BX29:CF29"/>
    <mergeCell ref="CG29:CO29"/>
    <mergeCell ref="CP29:CX29"/>
    <mergeCell ref="BF28:BN28"/>
    <mergeCell ref="BO28:BW28"/>
    <mergeCell ref="BX28:CF28"/>
    <mergeCell ref="CG28:CO28"/>
    <mergeCell ref="CP28:CX28"/>
    <mergeCell ref="A29:F29"/>
    <mergeCell ref="G29:U29"/>
    <mergeCell ref="V29:AD29"/>
    <mergeCell ref="AE29:AM29"/>
    <mergeCell ref="AN29:AV29"/>
    <mergeCell ref="A28:F28"/>
    <mergeCell ref="G28:U28"/>
    <mergeCell ref="V28:AD28"/>
    <mergeCell ref="AE28:AM28"/>
    <mergeCell ref="AN28:AV28"/>
    <mergeCell ref="AW28:BE28"/>
    <mergeCell ref="AW27:BE27"/>
    <mergeCell ref="BF27:BN27"/>
    <mergeCell ref="BO27:BW27"/>
    <mergeCell ref="BX27:CF27"/>
    <mergeCell ref="CG27:CO27"/>
    <mergeCell ref="CP27:CX27"/>
    <mergeCell ref="BF26:BN26"/>
    <mergeCell ref="BO26:BW26"/>
    <mergeCell ref="BX26:CF26"/>
    <mergeCell ref="CG26:CO26"/>
    <mergeCell ref="CP26:CX26"/>
    <mergeCell ref="A27:F27"/>
    <mergeCell ref="G27:U27"/>
    <mergeCell ref="V27:AD27"/>
    <mergeCell ref="AE27:AM27"/>
    <mergeCell ref="AN27:AV27"/>
    <mergeCell ref="A26:F26"/>
    <mergeCell ref="G26:U26"/>
    <mergeCell ref="V26:AD26"/>
    <mergeCell ref="AE26:AM26"/>
    <mergeCell ref="AN26:AV26"/>
    <mergeCell ref="AW26:BE26"/>
    <mergeCell ref="AW25:BE25"/>
    <mergeCell ref="BF25:BN25"/>
    <mergeCell ref="BO25:BW25"/>
    <mergeCell ref="BX25:CF25"/>
    <mergeCell ref="CG25:CO25"/>
    <mergeCell ref="CP25:CX25"/>
    <mergeCell ref="BF24:BN24"/>
    <mergeCell ref="BO24:BW24"/>
    <mergeCell ref="BX24:CF24"/>
    <mergeCell ref="CG24:CO24"/>
    <mergeCell ref="CP24:CX24"/>
    <mergeCell ref="A25:F25"/>
    <mergeCell ref="G25:U25"/>
    <mergeCell ref="V25:AD25"/>
    <mergeCell ref="AE25:AM25"/>
    <mergeCell ref="AN25:AV25"/>
    <mergeCell ref="A24:F24"/>
    <mergeCell ref="G24:U24"/>
    <mergeCell ref="V24:AD24"/>
    <mergeCell ref="AE24:AM24"/>
    <mergeCell ref="AN24:AV24"/>
    <mergeCell ref="AW24:BE24"/>
    <mergeCell ref="AW23:BE23"/>
    <mergeCell ref="BF23:BN23"/>
    <mergeCell ref="BO23:BW23"/>
    <mergeCell ref="BX23:CF23"/>
    <mergeCell ref="CG23:CO23"/>
    <mergeCell ref="CP23:CX23"/>
    <mergeCell ref="BF22:BN22"/>
    <mergeCell ref="BO22:BW22"/>
    <mergeCell ref="BX22:CF22"/>
    <mergeCell ref="CG22:CO22"/>
    <mergeCell ref="CP22:CX22"/>
    <mergeCell ref="A23:F23"/>
    <mergeCell ref="G23:U23"/>
    <mergeCell ref="V23:AD23"/>
    <mergeCell ref="AE23:AM23"/>
    <mergeCell ref="AN23:AV23"/>
    <mergeCell ref="A22:F22"/>
    <mergeCell ref="G22:U22"/>
    <mergeCell ref="V22:AD22"/>
    <mergeCell ref="AE22:AM22"/>
    <mergeCell ref="AN22:AV22"/>
    <mergeCell ref="AW22:BE22"/>
    <mergeCell ref="AW21:BE21"/>
    <mergeCell ref="BF21:BN21"/>
    <mergeCell ref="BO21:BW21"/>
    <mergeCell ref="BX21:CF21"/>
    <mergeCell ref="CG21:CO21"/>
    <mergeCell ref="CP21:CX21"/>
    <mergeCell ref="BF20:BN20"/>
    <mergeCell ref="BO20:BW20"/>
    <mergeCell ref="BX20:CF20"/>
    <mergeCell ref="CG20:CO20"/>
    <mergeCell ref="CP20:CX20"/>
    <mergeCell ref="A21:F21"/>
    <mergeCell ref="G21:U21"/>
    <mergeCell ref="V21:AD21"/>
    <mergeCell ref="AE21:AM21"/>
    <mergeCell ref="AN21:AV21"/>
    <mergeCell ref="A20:F20"/>
    <mergeCell ref="G20:U20"/>
    <mergeCell ref="V20:AD20"/>
    <mergeCell ref="AE20:AM20"/>
    <mergeCell ref="AN20:AV20"/>
    <mergeCell ref="AW20:BE20"/>
    <mergeCell ref="AW19:BE19"/>
    <mergeCell ref="BF19:BN19"/>
    <mergeCell ref="BO19:BW19"/>
    <mergeCell ref="BX19:CF19"/>
    <mergeCell ref="CG19:CO19"/>
    <mergeCell ref="CP19:CX19"/>
    <mergeCell ref="BF18:BN18"/>
    <mergeCell ref="BO18:BW18"/>
    <mergeCell ref="BX18:CF18"/>
    <mergeCell ref="CG18:CO18"/>
    <mergeCell ref="CP18:CX18"/>
    <mergeCell ref="A19:F19"/>
    <mergeCell ref="G19:U19"/>
    <mergeCell ref="V19:AD19"/>
    <mergeCell ref="AE19:AM19"/>
    <mergeCell ref="AN19:AV19"/>
    <mergeCell ref="A18:F18"/>
    <mergeCell ref="G18:U18"/>
    <mergeCell ref="V18:AD18"/>
    <mergeCell ref="AE18:AM18"/>
    <mergeCell ref="AN18:AV18"/>
    <mergeCell ref="AW18:BE18"/>
    <mergeCell ref="AW17:BE17"/>
    <mergeCell ref="BF17:BN17"/>
    <mergeCell ref="BO17:BW17"/>
    <mergeCell ref="BX17:CF17"/>
    <mergeCell ref="CG17:CO17"/>
    <mergeCell ref="CP17:CX17"/>
    <mergeCell ref="BF16:BN16"/>
    <mergeCell ref="BO16:BW16"/>
    <mergeCell ref="BX16:CF16"/>
    <mergeCell ref="CG16:CO16"/>
    <mergeCell ref="CP16:CX16"/>
    <mergeCell ref="A17:F17"/>
    <mergeCell ref="G17:U17"/>
    <mergeCell ref="V17:AD17"/>
    <mergeCell ref="AE17:AM17"/>
    <mergeCell ref="AN17:AV17"/>
    <mergeCell ref="A16:F16"/>
    <mergeCell ref="G16:U16"/>
    <mergeCell ref="V16:AD16"/>
    <mergeCell ref="AE16:AM16"/>
    <mergeCell ref="AN16:AV16"/>
    <mergeCell ref="AW16:BE16"/>
    <mergeCell ref="AW15:BE15"/>
    <mergeCell ref="BF15:BN15"/>
    <mergeCell ref="BO15:BW15"/>
    <mergeCell ref="BX15:CF15"/>
    <mergeCell ref="CG15:CO15"/>
    <mergeCell ref="CP15:CX15"/>
    <mergeCell ref="BF14:BN14"/>
    <mergeCell ref="BO14:BW14"/>
    <mergeCell ref="BX14:CF14"/>
    <mergeCell ref="CG14:CO14"/>
    <mergeCell ref="CP14:CX14"/>
    <mergeCell ref="A15:F15"/>
    <mergeCell ref="G15:U15"/>
    <mergeCell ref="V15:AD15"/>
    <mergeCell ref="AE15:AM15"/>
    <mergeCell ref="AN15:AV15"/>
    <mergeCell ref="A14:F14"/>
    <mergeCell ref="G14:U14"/>
    <mergeCell ref="V14:AD14"/>
    <mergeCell ref="AE14:AM14"/>
    <mergeCell ref="AN14:AV14"/>
    <mergeCell ref="AW14:BE14"/>
    <mergeCell ref="AW13:BE13"/>
    <mergeCell ref="BF13:BN13"/>
    <mergeCell ref="BO13:BW13"/>
    <mergeCell ref="BX13:CF13"/>
    <mergeCell ref="CG13:CO13"/>
    <mergeCell ref="CP13:CX13"/>
    <mergeCell ref="BN2:CX2"/>
    <mergeCell ref="A9:CX9"/>
    <mergeCell ref="A10:CX10"/>
    <mergeCell ref="A12:U13"/>
    <mergeCell ref="V12:AV12"/>
    <mergeCell ref="AW12:BW12"/>
    <mergeCell ref="BX12:CX12"/>
    <mergeCell ref="V13:AD13"/>
    <mergeCell ref="AE13:AM13"/>
    <mergeCell ref="AN13:AV1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32"/>
  <sheetViews>
    <sheetView topLeftCell="A7" zoomScaleNormal="100" workbookViewId="0">
      <selection activeCell="EO27" sqref="EO27"/>
    </sheetView>
  </sheetViews>
  <sheetFormatPr defaultColWidth="0.85546875" defaultRowHeight="15" x14ac:dyDescent="0.25"/>
  <cols>
    <col min="1" max="16384" width="0.85546875" style="16"/>
  </cols>
  <sheetData>
    <row r="1" spans="1:102" s="10" customFormat="1" ht="12.75" x14ac:dyDescent="0.2">
      <c r="BO1" s="10" t="s">
        <v>216</v>
      </c>
    </row>
    <row r="2" spans="1:102" s="10" customFormat="1" ht="12.75" x14ac:dyDescent="0.2">
      <c r="BO2" s="45" t="s">
        <v>0</v>
      </c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</row>
    <row r="3" spans="1:102" s="10" customFormat="1" ht="12.75" x14ac:dyDescent="0.2"/>
    <row r="4" spans="1:102" s="11" customFormat="1" ht="12" x14ac:dyDescent="0.2">
      <c r="BO4" s="11" t="s">
        <v>1</v>
      </c>
    </row>
    <row r="5" spans="1:102" s="11" customFormat="1" ht="12" x14ac:dyDescent="0.2">
      <c r="BO5" s="11" t="s">
        <v>24</v>
      </c>
    </row>
    <row r="6" spans="1:102" s="10" customFormat="1" ht="12.75" x14ac:dyDescent="0.2"/>
    <row r="7" spans="1:102" s="12" customFormat="1" ht="16.5" x14ac:dyDescent="0.25">
      <c r="CX7" s="13" t="s">
        <v>25</v>
      </c>
    </row>
    <row r="8" spans="1:102" s="12" customFormat="1" ht="16.5" x14ac:dyDescent="0.25"/>
    <row r="9" spans="1:102" s="14" customFormat="1" ht="18.75" x14ac:dyDescent="0.3">
      <c r="A9" s="135" t="s">
        <v>197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5"/>
      <c r="AQ9" s="135"/>
      <c r="AR9" s="135"/>
      <c r="AS9" s="135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5"/>
      <c r="BH9" s="135"/>
      <c r="BI9" s="135"/>
      <c r="BJ9" s="135"/>
      <c r="BK9" s="135"/>
      <c r="BL9" s="135"/>
      <c r="BM9" s="135"/>
      <c r="BN9" s="135"/>
      <c r="BO9" s="135"/>
      <c r="BP9" s="135"/>
      <c r="BQ9" s="135"/>
      <c r="BR9" s="135"/>
      <c r="BS9" s="135"/>
      <c r="BT9" s="135"/>
      <c r="BU9" s="135"/>
      <c r="BV9" s="135"/>
      <c r="BW9" s="135"/>
      <c r="BX9" s="135"/>
      <c r="BY9" s="135"/>
      <c r="BZ9" s="135"/>
      <c r="CA9" s="135"/>
      <c r="CB9" s="135"/>
      <c r="CC9" s="135"/>
      <c r="CD9" s="135"/>
      <c r="CE9" s="135"/>
      <c r="CF9" s="135"/>
      <c r="CG9" s="135"/>
      <c r="CH9" s="135"/>
      <c r="CI9" s="135"/>
      <c r="CJ9" s="135"/>
      <c r="CK9" s="135"/>
      <c r="CL9" s="135"/>
      <c r="CM9" s="135"/>
      <c r="CN9" s="135"/>
      <c r="CO9" s="135"/>
      <c r="CP9" s="135"/>
      <c r="CQ9" s="135"/>
      <c r="CR9" s="135"/>
      <c r="CS9" s="135"/>
      <c r="CT9" s="135"/>
      <c r="CU9" s="135"/>
      <c r="CV9" s="135"/>
      <c r="CW9" s="135"/>
      <c r="CX9" s="135"/>
    </row>
    <row r="10" spans="1:102" s="15" customFormat="1" ht="44.25" customHeight="1" x14ac:dyDescent="0.3">
      <c r="A10" s="252" t="s">
        <v>217</v>
      </c>
      <c r="B10" s="252"/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</row>
    <row r="12" spans="1:102" s="18" customFormat="1" ht="15.75" x14ac:dyDescent="0.25">
      <c r="A12" s="256" t="s">
        <v>218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39"/>
      <c r="AI12" s="41" t="s">
        <v>219</v>
      </c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  <c r="BQ12" s="41" t="s">
        <v>201</v>
      </c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3"/>
    </row>
    <row r="13" spans="1:102" s="18" customFormat="1" ht="15.75" x14ac:dyDescent="0.25">
      <c r="A13" s="257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54"/>
      <c r="AC13" s="254"/>
      <c r="AD13" s="254"/>
      <c r="AE13" s="254"/>
      <c r="AF13" s="254"/>
      <c r="AG13" s="254"/>
      <c r="AH13" s="40"/>
      <c r="AI13" s="44" t="s">
        <v>73</v>
      </c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 t="s">
        <v>74</v>
      </c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 t="s">
        <v>203</v>
      </c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 t="s">
        <v>73</v>
      </c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 t="s">
        <v>74</v>
      </c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 t="s">
        <v>203</v>
      </c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</row>
    <row r="14" spans="1:102" s="20" customFormat="1" ht="15.75" x14ac:dyDescent="0.25">
      <c r="A14" s="147" t="s">
        <v>35</v>
      </c>
      <c r="B14" s="50"/>
      <c r="C14" s="50"/>
      <c r="D14" s="50"/>
      <c r="E14" s="50"/>
      <c r="F14" s="50"/>
      <c r="G14" s="52" t="s">
        <v>204</v>
      </c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</row>
    <row r="15" spans="1:102" s="20" customFormat="1" ht="15.75" x14ac:dyDescent="0.25">
      <c r="A15" s="65"/>
      <c r="B15" s="54"/>
      <c r="C15" s="54"/>
      <c r="D15" s="54"/>
      <c r="E15" s="54"/>
      <c r="F15" s="54"/>
      <c r="G15" s="56" t="s">
        <v>205</v>
      </c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</row>
    <row r="16" spans="1:102" s="20" customFormat="1" ht="21.75" customHeight="1" x14ac:dyDescent="0.25">
      <c r="A16" s="68"/>
      <c r="B16" s="35"/>
      <c r="C16" s="35"/>
      <c r="D16" s="35"/>
      <c r="E16" s="35"/>
      <c r="F16" s="35"/>
      <c r="G16" s="49" t="s">
        <v>206</v>
      </c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</row>
    <row r="17" spans="1:102" s="20" customFormat="1" ht="15.75" x14ac:dyDescent="0.25">
      <c r="A17" s="147" t="s">
        <v>38</v>
      </c>
      <c r="B17" s="50"/>
      <c r="C17" s="50"/>
      <c r="D17" s="50"/>
      <c r="E17" s="50"/>
      <c r="F17" s="50"/>
      <c r="G17" s="52" t="s">
        <v>220</v>
      </c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</row>
    <row r="18" spans="1:102" s="20" customFormat="1" ht="15.75" x14ac:dyDescent="0.25">
      <c r="A18" s="65"/>
      <c r="B18" s="54"/>
      <c r="C18" s="54"/>
      <c r="D18" s="54"/>
      <c r="E18" s="54"/>
      <c r="F18" s="54"/>
      <c r="G18" s="56" t="s">
        <v>205</v>
      </c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</row>
    <row r="19" spans="1:102" s="20" customFormat="1" ht="22.5" customHeight="1" x14ac:dyDescent="0.25">
      <c r="A19" s="68"/>
      <c r="B19" s="35"/>
      <c r="C19" s="35"/>
      <c r="D19" s="35"/>
      <c r="E19" s="35"/>
      <c r="F19" s="35"/>
      <c r="G19" s="49" t="s">
        <v>208</v>
      </c>
      <c r="H19" s="255"/>
      <c r="I19" s="255"/>
      <c r="J19" s="255"/>
      <c r="K19" s="255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55"/>
      <c r="W19" s="255"/>
      <c r="X19" s="255"/>
      <c r="Y19" s="255"/>
      <c r="Z19" s="255"/>
      <c r="AA19" s="255"/>
      <c r="AB19" s="255"/>
      <c r="AC19" s="255"/>
      <c r="AD19" s="255"/>
      <c r="AE19" s="255"/>
      <c r="AF19" s="255"/>
      <c r="AG19" s="255"/>
      <c r="AH19" s="255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</row>
    <row r="20" spans="1:102" s="20" customFormat="1" ht="15.75" x14ac:dyDescent="0.25">
      <c r="A20" s="147" t="s">
        <v>40</v>
      </c>
      <c r="B20" s="50"/>
      <c r="C20" s="50"/>
      <c r="D20" s="50"/>
      <c r="E20" s="50"/>
      <c r="F20" s="50"/>
      <c r="G20" s="52" t="s">
        <v>209</v>
      </c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</row>
    <row r="21" spans="1:102" s="20" customFormat="1" ht="15.75" x14ac:dyDescent="0.25">
      <c r="A21" s="65"/>
      <c r="B21" s="54"/>
      <c r="C21" s="54"/>
      <c r="D21" s="54"/>
      <c r="E21" s="54"/>
      <c r="F21" s="54"/>
      <c r="G21" s="56" t="s">
        <v>205</v>
      </c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</row>
    <row r="22" spans="1:102" s="20" customFormat="1" ht="35.25" customHeight="1" x14ac:dyDescent="0.25">
      <c r="A22" s="68"/>
      <c r="B22" s="35"/>
      <c r="C22" s="35"/>
      <c r="D22" s="35"/>
      <c r="E22" s="35"/>
      <c r="F22" s="35"/>
      <c r="G22" s="49" t="s">
        <v>221</v>
      </c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55"/>
      <c r="X22" s="255"/>
      <c r="Y22" s="255"/>
      <c r="Z22" s="255"/>
      <c r="AA22" s="255"/>
      <c r="AB22" s="255"/>
      <c r="AC22" s="255"/>
      <c r="AD22" s="255"/>
      <c r="AE22" s="255"/>
      <c r="AF22" s="255"/>
      <c r="AG22" s="255"/>
      <c r="AH22" s="255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</row>
    <row r="23" spans="1:102" s="20" customFormat="1" ht="15.75" x14ac:dyDescent="0.25">
      <c r="A23" s="147" t="s">
        <v>43</v>
      </c>
      <c r="B23" s="50"/>
      <c r="C23" s="50"/>
      <c r="D23" s="50"/>
      <c r="E23" s="50"/>
      <c r="F23" s="50"/>
      <c r="G23" s="52" t="s">
        <v>211</v>
      </c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</row>
    <row r="24" spans="1:102" s="20" customFormat="1" ht="15.75" x14ac:dyDescent="0.25">
      <c r="A24" s="65"/>
      <c r="B24" s="54"/>
      <c r="C24" s="54"/>
      <c r="D24" s="54"/>
      <c r="E24" s="54"/>
      <c r="F24" s="54"/>
      <c r="G24" s="56" t="s">
        <v>205</v>
      </c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</row>
    <row r="25" spans="1:102" s="20" customFormat="1" ht="36" customHeight="1" x14ac:dyDescent="0.25">
      <c r="A25" s="68"/>
      <c r="B25" s="35"/>
      <c r="C25" s="35"/>
      <c r="D25" s="35"/>
      <c r="E25" s="35"/>
      <c r="F25" s="35"/>
      <c r="G25" s="49" t="s">
        <v>221</v>
      </c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  <c r="CW25" s="38"/>
      <c r="CX25" s="38"/>
    </row>
    <row r="26" spans="1:102" s="20" customFormat="1" ht="15.75" x14ac:dyDescent="0.25">
      <c r="A26" s="147" t="s">
        <v>45</v>
      </c>
      <c r="B26" s="50"/>
      <c r="C26" s="50"/>
      <c r="D26" s="50"/>
      <c r="E26" s="50"/>
      <c r="F26" s="50"/>
      <c r="G26" s="52" t="s">
        <v>212</v>
      </c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</row>
    <row r="27" spans="1:102" s="20" customFormat="1" ht="15.75" x14ac:dyDescent="0.25">
      <c r="A27" s="65"/>
      <c r="B27" s="54"/>
      <c r="C27" s="54"/>
      <c r="D27" s="54"/>
      <c r="E27" s="54"/>
      <c r="F27" s="54"/>
      <c r="G27" s="56" t="s">
        <v>205</v>
      </c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</row>
    <row r="28" spans="1:102" s="20" customFormat="1" ht="34.5" customHeight="1" x14ac:dyDescent="0.25">
      <c r="A28" s="68"/>
      <c r="B28" s="35"/>
      <c r="C28" s="35"/>
      <c r="D28" s="35"/>
      <c r="E28" s="35"/>
      <c r="F28" s="35"/>
      <c r="G28" s="49" t="s">
        <v>221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</row>
    <row r="29" spans="1:102" s="20" customFormat="1" ht="26.25" customHeight="1" x14ac:dyDescent="0.25">
      <c r="A29" s="112" t="s">
        <v>47</v>
      </c>
      <c r="B29" s="29"/>
      <c r="C29" s="29"/>
      <c r="D29" s="29"/>
      <c r="E29" s="29"/>
      <c r="F29" s="29"/>
      <c r="G29" s="31" t="s">
        <v>222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/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</row>
    <row r="31" spans="1:102" s="10" customFormat="1" ht="33.75" customHeight="1" x14ac:dyDescent="0.2">
      <c r="A31" s="33" t="s">
        <v>214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3"/>
      <c r="CP31" s="33"/>
      <c r="CQ31" s="33"/>
      <c r="CR31" s="33"/>
      <c r="CS31" s="33"/>
      <c r="CT31" s="33"/>
      <c r="CU31" s="33"/>
      <c r="CV31" s="33"/>
      <c r="CW31" s="33"/>
      <c r="CX31" s="33"/>
    </row>
    <row r="32" spans="1:102" s="10" customFormat="1" ht="108.75" customHeight="1" x14ac:dyDescent="0.2">
      <c r="A32" s="251" t="s">
        <v>215</v>
      </c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251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51"/>
    </row>
  </sheetData>
  <mergeCells count="142">
    <mergeCell ref="CB29:CL29"/>
    <mergeCell ref="CM29:CX29"/>
    <mergeCell ref="A31:CX31"/>
    <mergeCell ref="A32:CX32"/>
    <mergeCell ref="A29:F29"/>
    <mergeCell ref="G29:AH29"/>
    <mergeCell ref="AI29:AS29"/>
    <mergeCell ref="AT29:BD29"/>
    <mergeCell ref="BE29:BP29"/>
    <mergeCell ref="BQ29:CA29"/>
    <mergeCell ref="CB27:CL27"/>
    <mergeCell ref="CM27:CX27"/>
    <mergeCell ref="A28:F28"/>
    <mergeCell ref="G28:AH28"/>
    <mergeCell ref="AI28:AS28"/>
    <mergeCell ref="AT28:BD28"/>
    <mergeCell ref="BE28:BP28"/>
    <mergeCell ref="BQ28:CA28"/>
    <mergeCell ref="CB28:CL28"/>
    <mergeCell ref="CM28:CX28"/>
    <mergeCell ref="A27:F27"/>
    <mergeCell ref="G27:AH27"/>
    <mergeCell ref="AI27:AS27"/>
    <mergeCell ref="AT27:BD27"/>
    <mergeCell ref="BE27:BP27"/>
    <mergeCell ref="BQ27:CA27"/>
    <mergeCell ref="CB25:CL25"/>
    <mergeCell ref="CM25:CX25"/>
    <mergeCell ref="A26:F26"/>
    <mergeCell ref="G26:AH26"/>
    <mergeCell ref="AI26:AS26"/>
    <mergeCell ref="AT26:BD26"/>
    <mergeCell ref="BE26:BP26"/>
    <mergeCell ref="BQ26:CA26"/>
    <mergeCell ref="CB26:CL26"/>
    <mergeCell ref="CM26:CX26"/>
    <mergeCell ref="A25:F25"/>
    <mergeCell ref="G25:AH25"/>
    <mergeCell ref="AI25:AS25"/>
    <mergeCell ref="AT25:BD25"/>
    <mergeCell ref="BE25:BP25"/>
    <mergeCell ref="BQ25:CA25"/>
    <mergeCell ref="CB23:CL23"/>
    <mergeCell ref="CM23:CX23"/>
    <mergeCell ref="A24:F24"/>
    <mergeCell ref="G24:AH24"/>
    <mergeCell ref="AI24:AS24"/>
    <mergeCell ref="AT24:BD24"/>
    <mergeCell ref="BE24:BP24"/>
    <mergeCell ref="BQ24:CA24"/>
    <mergeCell ref="CB24:CL24"/>
    <mergeCell ref="CM24:CX24"/>
    <mergeCell ref="A23:F23"/>
    <mergeCell ref="G23:AH23"/>
    <mergeCell ref="AI23:AS23"/>
    <mergeCell ref="AT23:BD23"/>
    <mergeCell ref="BE23:BP23"/>
    <mergeCell ref="BQ23:CA23"/>
    <mergeCell ref="CB21:CL21"/>
    <mergeCell ref="CM21:CX21"/>
    <mergeCell ref="A22:F22"/>
    <mergeCell ref="G22:AH22"/>
    <mergeCell ref="AI22:AS22"/>
    <mergeCell ref="AT22:BD22"/>
    <mergeCell ref="BE22:BP22"/>
    <mergeCell ref="BQ22:CA22"/>
    <mergeCell ref="CB22:CL22"/>
    <mergeCell ref="CM22:CX22"/>
    <mergeCell ref="A21:F21"/>
    <mergeCell ref="G21:AH21"/>
    <mergeCell ref="AI21:AS21"/>
    <mergeCell ref="AT21:BD21"/>
    <mergeCell ref="BE21:BP21"/>
    <mergeCell ref="BQ21:CA21"/>
    <mergeCell ref="CB19:CL19"/>
    <mergeCell ref="CM19:CX19"/>
    <mergeCell ref="A20:F20"/>
    <mergeCell ref="G20:AH20"/>
    <mergeCell ref="AI20:AS20"/>
    <mergeCell ref="AT20:BD20"/>
    <mergeCell ref="BE20:BP20"/>
    <mergeCell ref="BQ20:CA20"/>
    <mergeCell ref="CB20:CL20"/>
    <mergeCell ref="CM20:CX20"/>
    <mergeCell ref="A19:F19"/>
    <mergeCell ref="G19:AH19"/>
    <mergeCell ref="AI19:AS19"/>
    <mergeCell ref="AT19:BD19"/>
    <mergeCell ref="BE19:BP19"/>
    <mergeCell ref="BQ19:CA19"/>
    <mergeCell ref="CB17:CL17"/>
    <mergeCell ref="CM17:CX17"/>
    <mergeCell ref="A18:F18"/>
    <mergeCell ref="G18:AH18"/>
    <mergeCell ref="AI18:AS18"/>
    <mergeCell ref="AT18:BD18"/>
    <mergeCell ref="BE18:BP18"/>
    <mergeCell ref="BQ18:CA18"/>
    <mergeCell ref="CB18:CL18"/>
    <mergeCell ref="CM18:CX18"/>
    <mergeCell ref="A17:F17"/>
    <mergeCell ref="G17:AH17"/>
    <mergeCell ref="AI17:AS17"/>
    <mergeCell ref="AT17:BD17"/>
    <mergeCell ref="BE17:BP17"/>
    <mergeCell ref="BQ17:CA17"/>
    <mergeCell ref="CB15:CL15"/>
    <mergeCell ref="CM15:CX15"/>
    <mergeCell ref="A16:F16"/>
    <mergeCell ref="G16:AH16"/>
    <mergeCell ref="AI16:AS16"/>
    <mergeCell ref="AT16:BD16"/>
    <mergeCell ref="BE16:BP16"/>
    <mergeCell ref="BQ16:CA16"/>
    <mergeCell ref="CB16:CL16"/>
    <mergeCell ref="CM16:CX16"/>
    <mergeCell ref="A15:F15"/>
    <mergeCell ref="G15:AH15"/>
    <mergeCell ref="AI15:AS15"/>
    <mergeCell ref="AT15:BD15"/>
    <mergeCell ref="BE15:BP15"/>
    <mergeCell ref="BQ15:CA15"/>
    <mergeCell ref="CB13:CL13"/>
    <mergeCell ref="CM13:CX13"/>
    <mergeCell ref="A14:F14"/>
    <mergeCell ref="G14:AH14"/>
    <mergeCell ref="AI14:AS14"/>
    <mergeCell ref="AT14:BD14"/>
    <mergeCell ref="BE14:BP14"/>
    <mergeCell ref="BQ14:CA14"/>
    <mergeCell ref="CB14:CL14"/>
    <mergeCell ref="CM14:CX14"/>
    <mergeCell ref="BO2:CX2"/>
    <mergeCell ref="A9:CX9"/>
    <mergeCell ref="A10:CX10"/>
    <mergeCell ref="A12:AH13"/>
    <mergeCell ref="AI12:BP12"/>
    <mergeCell ref="BQ12:CX12"/>
    <mergeCell ref="AI13:AS13"/>
    <mergeCell ref="AT13:BD13"/>
    <mergeCell ref="BE13:BP13"/>
    <mergeCell ref="BQ13:CA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№2</vt:lpstr>
      <vt:lpstr>ПРиложение № 3</vt:lpstr>
      <vt:lpstr>Приложение №4</vt:lpstr>
      <vt:lpstr>Приложение № 5</vt:lpstr>
      <vt:lpstr>Приложение №6</vt:lpstr>
      <vt:lpstr>Приложение №7</vt:lpstr>
      <vt:lpstr>Приложение 8</vt:lpstr>
      <vt:lpstr>Приложение 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2015-10-21T06:03:14Z</dcterms:modified>
</cp:coreProperties>
</file>