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15" yWindow="-60" windowWidth="13725" windowHeight="12645"/>
  </bookViews>
  <sheets>
    <sheet name="Ф.8." sheetId="1" r:id="rId1"/>
  </sheets>
  <definedNames>
    <definedName name="_xlnm.Print_Area" localSheetId="0">Ф.8.!$A$1:$F$67</definedName>
  </definedNames>
  <calcPr calcId="145621"/>
</workbook>
</file>

<file path=xl/calcChain.xml><?xml version="1.0" encoding="utf-8"?>
<calcChain xmlns="http://schemas.openxmlformats.org/spreadsheetml/2006/main">
  <c r="F53" i="1" l="1"/>
  <c r="F50" i="1"/>
  <c r="F48" i="1"/>
  <c r="F45" i="1"/>
  <c r="F44" i="1"/>
  <c r="F40" i="1"/>
  <c r="F12" i="1"/>
  <c r="F9" i="1"/>
  <c r="E53" i="1" l="1"/>
  <c r="E67" i="1" l="1"/>
  <c r="E66" i="1"/>
  <c r="E65" i="1"/>
  <c r="E50" i="1" l="1"/>
  <c r="E48" i="1"/>
  <c r="E44" i="1"/>
  <c r="E45" i="1"/>
  <c r="E40" i="1"/>
  <c r="E17" i="1" l="1"/>
  <c r="E15" i="1"/>
  <c r="E16" i="1"/>
  <c r="E37" i="1" l="1"/>
  <c r="E33" i="1"/>
  <c r="E29" i="1"/>
  <c r="E25" i="1"/>
  <c r="E21" i="1"/>
  <c r="E14" i="1"/>
  <c r="E12" i="1" s="1"/>
  <c r="B9" i="1"/>
  <c r="D9" i="1" s="1"/>
  <c r="E9" i="1" s="1"/>
</calcChain>
</file>

<file path=xl/sharedStrings.xml><?xml version="1.0" encoding="utf-8"?>
<sst xmlns="http://schemas.openxmlformats.org/spreadsheetml/2006/main" count="160" uniqueCount="91">
  <si>
    <t>МУПВ "Владивостокское предприятие электрических сетей"</t>
  </si>
  <si>
    <t>№ п/п</t>
  </si>
  <si>
    <t>Наименование показателя</t>
  </si>
  <si>
    <t>Ед. измерения</t>
  </si>
  <si>
    <t>Значение</t>
  </si>
  <si>
    <t>Вид регулируемой деятельности</t>
  </si>
  <si>
    <t>производство тепловой энергии</t>
  </si>
  <si>
    <t>передача тепловой энергии</t>
  </si>
  <si>
    <t xml:space="preserve">Выручка от регулируемого вида деятельности                            </t>
  </si>
  <si>
    <t>тыс.руб.</t>
  </si>
  <si>
    <t xml:space="preserve">Себестоимость производимых товаров (оказываемых услуг) </t>
  </si>
  <si>
    <t>2.1.</t>
  </si>
  <si>
    <t>расходы на покупаемую тепловую энергию (мощность), теплоноситель</t>
  </si>
  <si>
    <t>2.2.</t>
  </si>
  <si>
    <t>расходы на топливо с указанием по каждому виду топлива стоимости (за единицу объема), объема и способа его приобретения, стоимости его доставки</t>
  </si>
  <si>
    <t>2.2.1.</t>
  </si>
  <si>
    <t>Дизельное топливо</t>
  </si>
  <si>
    <t>Стоимость</t>
  </si>
  <si>
    <t>Объем</t>
  </si>
  <si>
    <t>т</t>
  </si>
  <si>
    <t>Стоимость 1й единицы объема с учетом доставки (транспортировки)</t>
  </si>
  <si>
    <t>Способ приобретения</t>
  </si>
  <si>
    <t>x</t>
  </si>
  <si>
    <t>договор поставки</t>
  </si>
  <si>
    <t>2.2.2.</t>
  </si>
  <si>
    <t>Мазут М-100</t>
  </si>
  <si>
    <t>2.2.3.</t>
  </si>
  <si>
    <t>Бурый уголь</t>
  </si>
  <si>
    <t>2.2.4.</t>
  </si>
  <si>
    <t>Уголь 2Б/3Б</t>
  </si>
  <si>
    <t>2.2.5.</t>
  </si>
  <si>
    <t>Каменный уголь</t>
  </si>
  <si>
    <t>2.2.6.</t>
  </si>
  <si>
    <t xml:space="preserve">Газ </t>
  </si>
  <si>
    <t>Постановление ДТ ПК, договор поставки</t>
  </si>
  <si>
    <t>2.3.</t>
  </si>
  <si>
    <t xml:space="preserve">расходы на покупаемую электрическую энергию (мощность), используемую в технологическом процессе </t>
  </si>
  <si>
    <t>2.3.1.</t>
  </si>
  <si>
    <t>Средневзвешенная стоимость 1 кВт*ч</t>
  </si>
  <si>
    <t>руб.</t>
  </si>
  <si>
    <t>2.3.2.</t>
  </si>
  <si>
    <t>Объем приобретенной электрической энергии</t>
  </si>
  <si>
    <t>тыс. кВт*ч</t>
  </si>
  <si>
    <t>2.4.</t>
  </si>
  <si>
    <t>Расходы на приобретение холодной воды, используемой в технологическом процессе</t>
  </si>
  <si>
    <t>2.5.</t>
  </si>
  <si>
    <t>Расходы на химреагенты, используемые в технологическом процессе</t>
  </si>
  <si>
    <t>2.6.</t>
  </si>
  <si>
    <t>расходы на оплату труда и отчисления на социальные нужды основного производственного персонала</t>
  </si>
  <si>
    <t>2.7.</t>
  </si>
  <si>
    <t>расходы на оплату труда и отчисления на социальные нужды административно-управленческого персонала</t>
  </si>
  <si>
    <t>2.8.</t>
  </si>
  <si>
    <t>расходы на амортизацию основных производственных средств</t>
  </si>
  <si>
    <t>2.9.</t>
  </si>
  <si>
    <t>расходы на аренду имущества, используемого для осуществления регулируемого вида деятельности</t>
  </si>
  <si>
    <t>2.10.</t>
  </si>
  <si>
    <t xml:space="preserve">общепроизводственные расходы, в том числе отнесенные к ним расходы на текущий и капитальный ремонт </t>
  </si>
  <si>
    <t>2.11.</t>
  </si>
  <si>
    <t>общехозяйственные расходы, в том числе отнесенные к ним расходы на текущий и капитальный ремонт</t>
  </si>
  <si>
    <t>2.12.</t>
  </si>
  <si>
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</si>
  <si>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2.13.</t>
  </si>
  <si>
    <t>прочие расходы, которые подлежат отнесению на регулируемые виды деятельности в соответствии с законодательством Российской Федерации</t>
  </si>
  <si>
    <t xml:space="preserve"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</t>
  </si>
  <si>
    <t>Изменение стоимости основных фондов, в том числе за счет их ввода в эксплуатацию (вывода из эксплуатации), а также стоимости их переоценки</t>
  </si>
  <si>
    <t>Валовая прибыль (убытки) от реализации товаров и оказания услуг по регулируемому виду деятельности</t>
  </si>
  <si>
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</si>
  <si>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 xml:space="preserve">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 </t>
  </si>
  <si>
    <t>Гкал/ч (Гкал/ч/мес.)</t>
  </si>
  <si>
    <t>Тепловая нагрузка по договорам, заключенным в рамках осуществления регулируемых видов деятельности</t>
  </si>
  <si>
    <t>Гкал/ч</t>
  </si>
  <si>
    <t>Объемы вырабатываемой регулируемой организацией тепловой энергии в рамках осуществления регулируемых видов деятельности</t>
  </si>
  <si>
    <t xml:space="preserve"> тыс. Гкал</t>
  </si>
  <si>
    <t>Объемы приобретаемой регулируемой организацией тепловой энергии в рамках осуществления регулируемых видов деятельности</t>
  </si>
  <si>
    <t>Объемы тепловой энергии, отпускаемой потребителям, по договорам, заключенным в рамках осуществления регулируемых видов деятельности, в том числе определенном по приборам учета и расчетным путем (нормативам потребления коммунальных услуг)</t>
  </si>
  <si>
    <t>Нормативы технологических потерь при передаче тепловой энергии, теплоносителя по тепловым сетям, утвержденных уполномоченным органом</t>
  </si>
  <si>
    <t xml:space="preserve"> Ккал/ч.мес.</t>
  </si>
  <si>
    <t>Фактический объем потерь при передаче тепловой энергии</t>
  </si>
  <si>
    <t>Среднесписочная численность основного производственного персонала</t>
  </si>
  <si>
    <t>человек</t>
  </si>
  <si>
    <t>Среднесписочная численность административно-управленческого персонала</t>
  </si>
  <si>
    <t xml:space="preserve">Удельный расход условного топлива на единицу тепловой энергии, отпускаемой в тепловую сеть, с разбивкой по источникам тепловой энергии, используемым для осуществления регулируемых видов деятельности </t>
  </si>
  <si>
    <t>кг у. т./Гкал</t>
  </si>
  <si>
    <t xml:space="preserve">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</t>
  </si>
  <si>
    <t>тыс. кВт•ч/Гкал</t>
  </si>
  <si>
    <t>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</t>
  </si>
  <si>
    <t xml:space="preserve"> куб. м/Гкал</t>
  </si>
  <si>
    <t>на 2017 год</t>
  </si>
  <si>
    <t>Согласно приказу ФАС
от 14 июля 2017 года № 930/17</t>
  </si>
  <si>
    <t xml:space="preserve">Форма 8.  Информация об основных показателях финансово-хозяйственной деятельности </t>
  </si>
  <si>
    <t>http://www.vpes.ru/index.php/raskririe/finansovaya-bukhgalterskaya-otchetnost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</si>
</sst>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_р_."/>
    <numFmt numFmtId="165" formatCode="#,##0.0_р_."/>
    <numFmt numFmtId="166" formatCode="#,##0.000_р_."/>
    <numFmt numFmtId="167" formatCode="#,##0.00_р_."/>
    <numFmt numFmtId="168" formatCode="0.00000"/>
    <numFmt numFmtId="169" formatCode="#,##0.00000_р_.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indexed="22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1" xfId="0" applyNumberFormat="1" applyFont="1" applyBorder="1" applyAlignment="1">
      <alignment horizontal="center" vertical="center" wrapText="1"/>
    </xf>
    <xf numFmtId="16" fontId="1" fillId="0" borderId="1" xfId="0" applyNumberFormat="1" applyFont="1" applyBorder="1" applyAlignment="1">
      <alignment horizontal="center" vertical="center"/>
    </xf>
    <xf numFmtId="17" fontId="1" fillId="0" borderId="1" xfId="0" applyNumberFormat="1" applyFont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 wrapText="1"/>
    </xf>
    <xf numFmtId="168" fontId="1" fillId="0" borderId="0" xfId="0" applyNumberFormat="1" applyFont="1" applyAlignment="1">
      <alignment vertical="center"/>
    </xf>
    <xf numFmtId="167" fontId="3" fillId="0" borderId="1" xfId="0" applyNumberFormat="1" applyFont="1" applyFill="1" applyBorder="1" applyAlignment="1">
      <alignment horizontal="center" vertical="center" wrapText="1"/>
    </xf>
    <xf numFmtId="169" fontId="3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8" fillId="0" borderId="1" xfId="1" applyNumberForma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0" fontId="7" fillId="2" borderId="1" xfId="0" applyFont="1" applyFill="1" applyBorder="1" applyAlignment="1" applyProtection="1">
      <alignment horizontal="left" vertical="center" wrapText="1"/>
    </xf>
    <xf numFmtId="0" fontId="1" fillId="0" borderId="0" xfId="0" applyFont="1" applyAlignment="1">
      <alignment horizontal="righ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67"/>
  <sheetViews>
    <sheetView tabSelected="1" view="pageBreakPreview" zoomScale="70" zoomScaleNormal="70" zoomScaleSheetLayoutView="70" workbookViewId="0">
      <pane xSplit="3" ySplit="9" topLeftCell="D58" activePane="bottomRight" state="frozen"/>
      <selection pane="topRight" activeCell="D1" sqref="D1"/>
      <selection pane="bottomLeft" activeCell="A10" sqref="A10"/>
      <selection pane="bottomRight" activeCell="G40" sqref="G40:I48"/>
    </sheetView>
  </sheetViews>
  <sheetFormatPr defaultRowHeight="15" x14ac:dyDescent="0.25"/>
  <cols>
    <col min="1" max="1" width="9.140625" style="2"/>
    <col min="2" max="2" width="25" style="1" customWidth="1"/>
    <col min="3" max="3" width="31.5703125" style="1" customWidth="1"/>
    <col min="4" max="4" width="18" style="1" customWidth="1"/>
    <col min="5" max="5" width="34.28515625" style="1" customWidth="1"/>
    <col min="6" max="6" width="31.140625" style="1" customWidth="1"/>
    <col min="7" max="16384" width="9.140625" style="1"/>
  </cols>
  <sheetData>
    <row r="1" spans="1:8" ht="54" customHeight="1" x14ac:dyDescent="0.25">
      <c r="D1" s="46" t="s">
        <v>88</v>
      </c>
      <c r="E1" s="46"/>
      <c r="F1" s="46"/>
      <c r="G1" s="29"/>
      <c r="H1" s="29"/>
    </row>
    <row r="2" spans="1:8" x14ac:dyDescent="0.25">
      <c r="G2" s="29"/>
      <c r="H2" s="29"/>
    </row>
    <row r="3" spans="1:8" x14ac:dyDescent="0.25">
      <c r="G3" s="29"/>
      <c r="H3" s="29"/>
    </row>
    <row r="4" spans="1:8" ht="15.75" customHeight="1" x14ac:dyDescent="0.25">
      <c r="A4" s="30" t="s">
        <v>89</v>
      </c>
      <c r="B4" s="30"/>
      <c r="C4" s="30"/>
      <c r="D4" s="30"/>
      <c r="E4" s="30"/>
      <c r="F4" s="30"/>
      <c r="G4" s="29"/>
      <c r="H4" s="29"/>
    </row>
    <row r="5" spans="1:8" ht="15.75" customHeight="1" x14ac:dyDescent="0.25">
      <c r="A5" s="31" t="s">
        <v>0</v>
      </c>
      <c r="B5" s="31"/>
      <c r="C5" s="31"/>
      <c r="D5" s="31"/>
      <c r="E5" s="31"/>
      <c r="F5" s="31"/>
      <c r="G5" s="29"/>
      <c r="H5" s="29"/>
    </row>
    <row r="6" spans="1:8" ht="15.75" customHeight="1" x14ac:dyDescent="0.25">
      <c r="A6" s="32" t="s">
        <v>87</v>
      </c>
      <c r="B6" s="32"/>
      <c r="C6" s="32"/>
      <c r="D6" s="32"/>
      <c r="E6" s="32"/>
      <c r="F6" s="32"/>
    </row>
    <row r="7" spans="1:8" ht="18.75" x14ac:dyDescent="0.25">
      <c r="B7" s="3"/>
      <c r="C7" s="3"/>
      <c r="D7" s="3"/>
      <c r="E7" s="4"/>
      <c r="F7" s="3"/>
    </row>
    <row r="8" spans="1:8" ht="15.75" x14ac:dyDescent="0.25">
      <c r="A8" s="5" t="s">
        <v>1</v>
      </c>
      <c r="B8" s="33" t="s">
        <v>2</v>
      </c>
      <c r="C8" s="34"/>
      <c r="D8" s="5" t="s">
        <v>3</v>
      </c>
      <c r="E8" s="5" t="s">
        <v>4</v>
      </c>
      <c r="F8" s="5" t="s">
        <v>4</v>
      </c>
    </row>
    <row r="9" spans="1:8" ht="15.75" x14ac:dyDescent="0.25">
      <c r="A9" s="6">
        <v>1</v>
      </c>
      <c r="B9" s="35">
        <f>A9+1</f>
        <v>2</v>
      </c>
      <c r="C9" s="36"/>
      <c r="D9" s="6">
        <f>B9+1</f>
        <v>3</v>
      </c>
      <c r="E9" s="6">
        <f t="shared" ref="E9" si="0">D9+1</f>
        <v>4</v>
      </c>
      <c r="F9" s="6">
        <f>E9+1</f>
        <v>5</v>
      </c>
    </row>
    <row r="10" spans="1:8" ht="15.75" x14ac:dyDescent="0.25">
      <c r="A10" s="6"/>
      <c r="B10" s="33" t="s">
        <v>5</v>
      </c>
      <c r="C10" s="34"/>
      <c r="D10" s="6"/>
      <c r="E10" s="7" t="s">
        <v>6</v>
      </c>
      <c r="F10" s="7" t="s">
        <v>7</v>
      </c>
    </row>
    <row r="11" spans="1:8" ht="15.75" x14ac:dyDescent="0.25">
      <c r="A11" s="8">
        <v>1</v>
      </c>
      <c r="B11" s="27" t="s">
        <v>8</v>
      </c>
      <c r="C11" s="28"/>
      <c r="D11" s="9" t="s">
        <v>9</v>
      </c>
      <c r="E11" s="10">
        <v>452831</v>
      </c>
      <c r="F11" s="10">
        <v>826270</v>
      </c>
    </row>
    <row r="12" spans="1:8" ht="36" customHeight="1" x14ac:dyDescent="0.25">
      <c r="A12" s="8">
        <v>2</v>
      </c>
      <c r="B12" s="27" t="s">
        <v>10</v>
      </c>
      <c r="C12" s="28"/>
      <c r="D12" s="9" t="s">
        <v>9</v>
      </c>
      <c r="E12" s="10">
        <f>E14+E39+E42+E44+E45+E46+E48+E50+E51+E47</f>
        <v>956993.84902932018</v>
      </c>
      <c r="F12" s="10">
        <f>F14+F39+F42+F44+F45+F46+F48+F50+F51+F47</f>
        <v>954896.1985183768</v>
      </c>
    </row>
    <row r="13" spans="1:8" ht="15.75" x14ac:dyDescent="0.25">
      <c r="A13" s="8" t="s">
        <v>11</v>
      </c>
      <c r="B13" s="27" t="s">
        <v>12</v>
      </c>
      <c r="C13" s="28"/>
      <c r="D13" s="9" t="s">
        <v>9</v>
      </c>
      <c r="E13" s="11"/>
      <c r="F13" s="11"/>
    </row>
    <row r="14" spans="1:8" ht="15.75" x14ac:dyDescent="0.25">
      <c r="A14" s="8" t="s">
        <v>13</v>
      </c>
      <c r="B14" s="27" t="s">
        <v>14</v>
      </c>
      <c r="C14" s="28"/>
      <c r="D14" s="9" t="s">
        <v>9</v>
      </c>
      <c r="E14" s="10">
        <f>E15+E19+E23+E27+E31+E35</f>
        <v>621932.47954000009</v>
      </c>
      <c r="F14" s="10"/>
    </row>
    <row r="15" spans="1:8" ht="15.75" x14ac:dyDescent="0.25">
      <c r="A15" s="37" t="s">
        <v>15</v>
      </c>
      <c r="B15" s="40" t="s">
        <v>16</v>
      </c>
      <c r="C15" s="12" t="s">
        <v>17</v>
      </c>
      <c r="D15" s="9" t="s">
        <v>9</v>
      </c>
      <c r="E15" s="10">
        <f>129204.44548+444.90771</f>
        <v>129649.35318999999</v>
      </c>
      <c r="F15" s="10"/>
    </row>
    <row r="16" spans="1:8" ht="15.75" x14ac:dyDescent="0.25">
      <c r="A16" s="38"/>
      <c r="B16" s="41"/>
      <c r="C16" s="12" t="s">
        <v>18</v>
      </c>
      <c r="D16" s="9" t="s">
        <v>19</v>
      </c>
      <c r="E16" s="13">
        <f>4548.428+16.193</f>
        <v>4564.6210000000001</v>
      </c>
      <c r="F16" s="13"/>
    </row>
    <row r="17" spans="1:6" ht="47.25" x14ac:dyDescent="0.25">
      <c r="A17" s="38"/>
      <c r="B17" s="41"/>
      <c r="C17" s="12" t="s">
        <v>20</v>
      </c>
      <c r="D17" s="9" t="s">
        <v>9</v>
      </c>
      <c r="E17" s="11">
        <f>E15/E16*1000</f>
        <v>28403.092653256423</v>
      </c>
      <c r="F17" s="13"/>
    </row>
    <row r="18" spans="1:6" ht="15.75" x14ac:dyDescent="0.25">
      <c r="A18" s="39"/>
      <c r="B18" s="42"/>
      <c r="C18" s="12" t="s">
        <v>21</v>
      </c>
      <c r="D18" s="9" t="s">
        <v>22</v>
      </c>
      <c r="E18" s="14" t="s">
        <v>23</v>
      </c>
      <c r="F18" s="7"/>
    </row>
    <row r="19" spans="1:6" ht="15.75" x14ac:dyDescent="0.25">
      <c r="A19" s="37" t="s">
        <v>24</v>
      </c>
      <c r="B19" s="43" t="s">
        <v>25</v>
      </c>
      <c r="C19" s="15" t="s">
        <v>17</v>
      </c>
      <c r="D19" s="9" t="s">
        <v>9</v>
      </c>
      <c r="E19" s="10">
        <v>453005.08729</v>
      </c>
      <c r="F19" s="10"/>
    </row>
    <row r="20" spans="1:6" ht="15.75" x14ac:dyDescent="0.25">
      <c r="A20" s="38"/>
      <c r="B20" s="44"/>
      <c r="C20" s="15" t="s">
        <v>18</v>
      </c>
      <c r="D20" s="16" t="s">
        <v>19</v>
      </c>
      <c r="E20" s="13">
        <v>22254.044999999998</v>
      </c>
      <c r="F20" s="13"/>
    </row>
    <row r="21" spans="1:6" ht="45" x14ac:dyDescent="0.25">
      <c r="A21" s="38"/>
      <c r="B21" s="44"/>
      <c r="C21" s="15" t="s">
        <v>20</v>
      </c>
      <c r="D21" s="9" t="s">
        <v>9</v>
      </c>
      <c r="E21" s="11">
        <f>E19/E20*1000</f>
        <v>20356.078514714965</v>
      </c>
      <c r="F21" s="13"/>
    </row>
    <row r="22" spans="1:6" ht="15.75" x14ac:dyDescent="0.25">
      <c r="A22" s="39"/>
      <c r="B22" s="44"/>
      <c r="C22" s="15" t="s">
        <v>21</v>
      </c>
      <c r="D22" s="9" t="s">
        <v>22</v>
      </c>
      <c r="E22" s="14" t="s">
        <v>23</v>
      </c>
      <c r="F22" s="7"/>
    </row>
    <row r="23" spans="1:6" ht="15.75" x14ac:dyDescent="0.25">
      <c r="A23" s="37" t="s">
        <v>26</v>
      </c>
      <c r="B23" s="43" t="s">
        <v>27</v>
      </c>
      <c r="C23" s="15" t="s">
        <v>17</v>
      </c>
      <c r="D23" s="9" t="s">
        <v>9</v>
      </c>
      <c r="E23" s="10">
        <v>6216.10322</v>
      </c>
      <c r="F23" s="10"/>
    </row>
    <row r="24" spans="1:6" ht="15.75" x14ac:dyDescent="0.25">
      <c r="A24" s="38"/>
      <c r="B24" s="44"/>
      <c r="C24" s="15" t="s">
        <v>18</v>
      </c>
      <c r="D24" s="16" t="s">
        <v>19</v>
      </c>
      <c r="E24" s="13">
        <v>2281.556</v>
      </c>
      <c r="F24" s="13"/>
    </row>
    <row r="25" spans="1:6" ht="45" x14ac:dyDescent="0.25">
      <c r="A25" s="38"/>
      <c r="B25" s="44"/>
      <c r="C25" s="15" t="s">
        <v>20</v>
      </c>
      <c r="D25" s="9" t="s">
        <v>9</v>
      </c>
      <c r="E25" s="11">
        <f>E23/E24*1000</f>
        <v>2724.5017084831579</v>
      </c>
      <c r="F25" s="13"/>
    </row>
    <row r="26" spans="1:6" ht="15.75" x14ac:dyDescent="0.25">
      <c r="A26" s="39"/>
      <c r="B26" s="44"/>
      <c r="C26" s="15" t="s">
        <v>21</v>
      </c>
      <c r="D26" s="9" t="s">
        <v>22</v>
      </c>
      <c r="E26" s="14" t="s">
        <v>23</v>
      </c>
      <c r="F26" s="7"/>
    </row>
    <row r="27" spans="1:6" ht="15.75" x14ac:dyDescent="0.25">
      <c r="A27" s="37" t="s">
        <v>28</v>
      </c>
      <c r="B27" s="43" t="s">
        <v>29</v>
      </c>
      <c r="C27" s="15" t="s">
        <v>17</v>
      </c>
      <c r="D27" s="9" t="s">
        <v>9</v>
      </c>
      <c r="E27" s="10">
        <v>3131.3621699999999</v>
      </c>
      <c r="F27" s="10"/>
    </row>
    <row r="28" spans="1:6" ht="15.75" x14ac:dyDescent="0.25">
      <c r="A28" s="38"/>
      <c r="B28" s="44"/>
      <c r="C28" s="15" t="s">
        <v>18</v>
      </c>
      <c r="D28" s="16" t="s">
        <v>19</v>
      </c>
      <c r="E28" s="13">
        <v>872.36400000000003</v>
      </c>
      <c r="F28" s="13"/>
    </row>
    <row r="29" spans="1:6" ht="45" x14ac:dyDescent="0.25">
      <c r="A29" s="38"/>
      <c r="B29" s="44"/>
      <c r="C29" s="15" t="s">
        <v>20</v>
      </c>
      <c r="D29" s="9" t="s">
        <v>9</v>
      </c>
      <c r="E29" s="11">
        <f>E27/E28*1000</f>
        <v>3589.5132880311426</v>
      </c>
      <c r="F29" s="13"/>
    </row>
    <row r="30" spans="1:6" ht="15.75" x14ac:dyDescent="0.25">
      <c r="A30" s="39"/>
      <c r="B30" s="44"/>
      <c r="C30" s="15" t="s">
        <v>21</v>
      </c>
      <c r="D30" s="9" t="s">
        <v>22</v>
      </c>
      <c r="E30" s="14" t="s">
        <v>23</v>
      </c>
      <c r="F30" s="7"/>
    </row>
    <row r="31" spans="1:6" ht="15.75" x14ac:dyDescent="0.25">
      <c r="A31" s="37" t="s">
        <v>30</v>
      </c>
      <c r="B31" s="43" t="s">
        <v>31</v>
      </c>
      <c r="C31" s="15" t="s">
        <v>17</v>
      </c>
      <c r="D31" s="9" t="s">
        <v>9</v>
      </c>
      <c r="E31" s="10">
        <v>22563.699570000001</v>
      </c>
      <c r="F31" s="10"/>
    </row>
    <row r="32" spans="1:6" ht="15.75" x14ac:dyDescent="0.25">
      <c r="A32" s="38"/>
      <c r="B32" s="44"/>
      <c r="C32" s="15" t="s">
        <v>18</v>
      </c>
      <c r="D32" s="16" t="s">
        <v>19</v>
      </c>
      <c r="E32" s="13">
        <v>5282.027</v>
      </c>
      <c r="F32" s="13"/>
    </row>
    <row r="33" spans="1:7" ht="45" x14ac:dyDescent="0.25">
      <c r="A33" s="38"/>
      <c r="B33" s="44"/>
      <c r="C33" s="15" t="s">
        <v>20</v>
      </c>
      <c r="D33" s="9" t="s">
        <v>9</v>
      </c>
      <c r="E33" s="11">
        <f>E31/E32*1000</f>
        <v>4271.7880029768876</v>
      </c>
      <c r="F33" s="13"/>
    </row>
    <row r="34" spans="1:7" ht="15.75" x14ac:dyDescent="0.25">
      <c r="A34" s="39"/>
      <c r="B34" s="44"/>
      <c r="C34" s="15" t="s">
        <v>21</v>
      </c>
      <c r="D34" s="9" t="s">
        <v>22</v>
      </c>
      <c r="E34" s="14" t="s">
        <v>23</v>
      </c>
      <c r="F34" s="7"/>
    </row>
    <row r="35" spans="1:7" ht="15.75" x14ac:dyDescent="0.25">
      <c r="A35" s="37" t="s">
        <v>32</v>
      </c>
      <c r="B35" s="43" t="s">
        <v>33</v>
      </c>
      <c r="C35" s="15" t="s">
        <v>17</v>
      </c>
      <c r="D35" s="9" t="s">
        <v>9</v>
      </c>
      <c r="E35" s="10">
        <v>7366.8741</v>
      </c>
      <c r="F35" s="10"/>
    </row>
    <row r="36" spans="1:7" ht="15.75" x14ac:dyDescent="0.25">
      <c r="A36" s="38"/>
      <c r="B36" s="44"/>
      <c r="C36" s="15" t="s">
        <v>18</v>
      </c>
      <c r="D36" s="16" t="s">
        <v>19</v>
      </c>
      <c r="E36" s="13">
        <v>211.185</v>
      </c>
      <c r="F36" s="13"/>
    </row>
    <row r="37" spans="1:7" ht="45" x14ac:dyDescent="0.25">
      <c r="A37" s="38"/>
      <c r="B37" s="44"/>
      <c r="C37" s="15" t="s">
        <v>20</v>
      </c>
      <c r="D37" s="9" t="s">
        <v>9</v>
      </c>
      <c r="E37" s="11">
        <f>E35/E36*1000</f>
        <v>34883.510192485264</v>
      </c>
      <c r="F37" s="13"/>
    </row>
    <row r="38" spans="1:7" ht="30" x14ac:dyDescent="0.25">
      <c r="A38" s="39"/>
      <c r="B38" s="44"/>
      <c r="C38" s="15" t="s">
        <v>21</v>
      </c>
      <c r="D38" s="9" t="s">
        <v>22</v>
      </c>
      <c r="E38" s="14" t="s">
        <v>34</v>
      </c>
      <c r="F38" s="7"/>
    </row>
    <row r="39" spans="1:7" ht="56.25" customHeight="1" x14ac:dyDescent="0.25">
      <c r="A39" s="8" t="s">
        <v>35</v>
      </c>
      <c r="B39" s="27" t="s">
        <v>36</v>
      </c>
      <c r="C39" s="28"/>
      <c r="D39" s="9" t="s">
        <v>9</v>
      </c>
      <c r="E39" s="10">
        <v>46625.653639999997</v>
      </c>
      <c r="F39" s="10">
        <v>261726.19802000001</v>
      </c>
    </row>
    <row r="40" spans="1:7" ht="15.75" x14ac:dyDescent="0.25">
      <c r="A40" s="8" t="s">
        <v>37</v>
      </c>
      <c r="B40" s="45" t="s">
        <v>38</v>
      </c>
      <c r="C40" s="45"/>
      <c r="D40" s="9" t="s">
        <v>39</v>
      </c>
      <c r="E40" s="17">
        <f>E39/E41</f>
        <v>4.8960069766465049</v>
      </c>
      <c r="F40" s="17">
        <f>F39/F41</f>
        <v>4.9027443651198501</v>
      </c>
    </row>
    <row r="41" spans="1:7" ht="15.75" x14ac:dyDescent="0.25">
      <c r="A41" s="8" t="s">
        <v>40</v>
      </c>
      <c r="B41" s="45" t="s">
        <v>41</v>
      </c>
      <c r="C41" s="45"/>
      <c r="D41" s="9" t="s">
        <v>42</v>
      </c>
      <c r="E41" s="10">
        <v>9523.2000000000007</v>
      </c>
      <c r="F41" s="10">
        <v>53383.610999999997</v>
      </c>
    </row>
    <row r="42" spans="1:7" ht="33.75" customHeight="1" x14ac:dyDescent="0.25">
      <c r="A42" s="8" t="s">
        <v>43</v>
      </c>
      <c r="B42" s="45" t="s">
        <v>44</v>
      </c>
      <c r="C42" s="45"/>
      <c r="D42" s="9" t="s">
        <v>9</v>
      </c>
      <c r="E42" s="10">
        <v>4855</v>
      </c>
      <c r="F42" s="10">
        <v>664</v>
      </c>
    </row>
    <row r="43" spans="1:7" ht="31.5" customHeight="1" x14ac:dyDescent="0.25">
      <c r="A43" s="8" t="s">
        <v>45</v>
      </c>
      <c r="B43" s="45" t="s">
        <v>46</v>
      </c>
      <c r="C43" s="45"/>
      <c r="D43" s="9" t="s">
        <v>9</v>
      </c>
      <c r="E43" s="10"/>
      <c r="F43" s="10"/>
    </row>
    <row r="44" spans="1:7" ht="53.25" customHeight="1" x14ac:dyDescent="0.25">
      <c r="A44" s="8" t="s">
        <v>47</v>
      </c>
      <c r="B44" s="27" t="s">
        <v>48</v>
      </c>
      <c r="C44" s="28"/>
      <c r="D44" s="9" t="s">
        <v>9</v>
      </c>
      <c r="E44" s="10">
        <f>157585-39367.423+(48620-11764.56)</f>
        <v>155073.01699999999</v>
      </c>
      <c r="F44" s="10">
        <f>313949-78503.491+(95542-23723.23)</f>
        <v>307264.27900000004</v>
      </c>
    </row>
    <row r="45" spans="1:7" ht="36.75" customHeight="1" x14ac:dyDescent="0.25">
      <c r="A45" s="8" t="s">
        <v>49</v>
      </c>
      <c r="B45" s="27" t="s">
        <v>50</v>
      </c>
      <c r="C45" s="28"/>
      <c r="D45" s="9" t="s">
        <v>9</v>
      </c>
      <c r="E45" s="10">
        <f>39367.423+(39367.423*0.29884)</f>
        <v>51131.983689320004</v>
      </c>
      <c r="F45" s="10">
        <f>78503.491+(78503.491*0.302193319)</f>
        <v>102226.72149837663</v>
      </c>
      <c r="G45" s="21"/>
    </row>
    <row r="46" spans="1:7" ht="37.5" customHeight="1" x14ac:dyDescent="0.25">
      <c r="A46" s="8" t="s">
        <v>51</v>
      </c>
      <c r="B46" s="27" t="s">
        <v>52</v>
      </c>
      <c r="C46" s="28"/>
      <c r="D46" s="9" t="s">
        <v>9</v>
      </c>
      <c r="E46" s="10">
        <v>35391</v>
      </c>
      <c r="F46" s="10">
        <v>143248</v>
      </c>
    </row>
    <row r="47" spans="1:7" ht="35.25" customHeight="1" x14ac:dyDescent="0.25">
      <c r="A47" s="8" t="s">
        <v>53</v>
      </c>
      <c r="B47" s="27" t="s">
        <v>54</v>
      </c>
      <c r="C47" s="28"/>
      <c r="D47" s="9" t="s">
        <v>9</v>
      </c>
      <c r="E47" s="10">
        <v>0</v>
      </c>
      <c r="F47" s="10">
        <v>7888</v>
      </c>
    </row>
    <row r="48" spans="1:7" ht="56.25" customHeight="1" x14ac:dyDescent="0.25">
      <c r="A48" s="18" t="s">
        <v>55</v>
      </c>
      <c r="B48" s="27" t="s">
        <v>56</v>
      </c>
      <c r="C48" s="28"/>
      <c r="D48" s="9" t="s">
        <v>9</v>
      </c>
      <c r="E48" s="10">
        <f>20267-5770+6513-E47+1557.71516</f>
        <v>22567.71516</v>
      </c>
      <c r="F48" s="10">
        <f>46385-7253+12175-F47</f>
        <v>43419</v>
      </c>
    </row>
    <row r="49" spans="1:6" ht="39" customHeight="1" x14ac:dyDescent="0.25">
      <c r="A49" s="8" t="s">
        <v>57</v>
      </c>
      <c r="B49" s="27" t="s">
        <v>58</v>
      </c>
      <c r="C49" s="28"/>
      <c r="D49" s="9" t="s">
        <v>9</v>
      </c>
      <c r="E49" s="10"/>
      <c r="F49" s="10"/>
    </row>
    <row r="50" spans="1:6" ht="106.5" customHeight="1" x14ac:dyDescent="0.25">
      <c r="A50" s="8" t="s">
        <v>59</v>
      </c>
      <c r="B50" s="27" t="s">
        <v>60</v>
      </c>
      <c r="C50" s="28"/>
      <c r="D50" s="9" t="s">
        <v>9</v>
      </c>
      <c r="E50" s="10">
        <f>12785+5770</f>
        <v>18555</v>
      </c>
      <c r="F50" s="10">
        <f>34119+7253</f>
        <v>41372</v>
      </c>
    </row>
    <row r="51" spans="1:6" ht="57.75" customHeight="1" x14ac:dyDescent="0.25">
      <c r="A51" s="19" t="s">
        <v>61</v>
      </c>
      <c r="B51" s="27" t="s">
        <v>62</v>
      </c>
      <c r="C51" s="28"/>
      <c r="D51" s="9" t="s">
        <v>9</v>
      </c>
      <c r="E51" s="10">
        <v>862</v>
      </c>
      <c r="F51" s="10">
        <v>47088</v>
      </c>
    </row>
    <row r="52" spans="1:6" ht="80.25" customHeight="1" x14ac:dyDescent="0.25">
      <c r="A52" s="8">
        <v>3</v>
      </c>
      <c r="B52" s="27" t="s">
        <v>63</v>
      </c>
      <c r="C52" s="28"/>
      <c r="D52" s="9" t="s">
        <v>9</v>
      </c>
      <c r="E52" s="10">
        <v>-300538</v>
      </c>
      <c r="F52" s="10">
        <v>-135159</v>
      </c>
    </row>
    <row r="53" spans="1:6" ht="52.5" customHeight="1" x14ac:dyDescent="0.25">
      <c r="A53" s="8">
        <v>4</v>
      </c>
      <c r="B53" s="27" t="s">
        <v>64</v>
      </c>
      <c r="C53" s="28"/>
      <c r="D53" s="9" t="s">
        <v>9</v>
      </c>
      <c r="E53" s="24">
        <f>71804.652-1213.123</f>
        <v>70591.528999999995</v>
      </c>
      <c r="F53" s="24">
        <f>129277.404-9020.442</f>
        <v>120256.962</v>
      </c>
    </row>
    <row r="54" spans="1:6" ht="51" customHeight="1" x14ac:dyDescent="0.25">
      <c r="A54" s="8">
        <v>5</v>
      </c>
      <c r="B54" s="27" t="s">
        <v>65</v>
      </c>
      <c r="C54" s="28"/>
      <c r="D54" s="9" t="s">
        <v>9</v>
      </c>
      <c r="E54" s="11">
        <v>-504163</v>
      </c>
      <c r="F54" s="11">
        <v>-128626</v>
      </c>
    </row>
    <row r="55" spans="1:6" ht="90" customHeight="1" x14ac:dyDescent="0.25">
      <c r="A55" s="8">
        <v>6</v>
      </c>
      <c r="B55" s="27" t="s">
        <v>66</v>
      </c>
      <c r="C55" s="28"/>
      <c r="D55" s="7"/>
      <c r="E55" s="25" t="s">
        <v>90</v>
      </c>
      <c r="F55" s="25" t="s">
        <v>90</v>
      </c>
    </row>
    <row r="56" spans="1:6" ht="63.75" customHeight="1" x14ac:dyDescent="0.25">
      <c r="A56" s="8">
        <v>7</v>
      </c>
      <c r="B56" s="27" t="s">
        <v>67</v>
      </c>
      <c r="C56" s="28"/>
      <c r="D56" s="7" t="s">
        <v>68</v>
      </c>
      <c r="E56" s="22">
        <v>220.76</v>
      </c>
      <c r="F56" s="23">
        <v>1881.6975299999999</v>
      </c>
    </row>
    <row r="57" spans="1:6" ht="56.25" customHeight="1" x14ac:dyDescent="0.25">
      <c r="A57" s="8">
        <v>8</v>
      </c>
      <c r="B57" s="27" t="s">
        <v>69</v>
      </c>
      <c r="C57" s="28"/>
      <c r="D57" s="7" t="s">
        <v>70</v>
      </c>
      <c r="E57" s="26">
        <v>97.4</v>
      </c>
      <c r="F57" s="11"/>
    </row>
    <row r="58" spans="1:6" ht="46.5" customHeight="1" x14ac:dyDescent="0.25">
      <c r="A58" s="8">
        <v>9</v>
      </c>
      <c r="B58" s="27" t="s">
        <v>71</v>
      </c>
      <c r="C58" s="28"/>
      <c r="D58" s="7" t="s">
        <v>72</v>
      </c>
      <c r="E58" s="11">
        <v>185.33064999999999</v>
      </c>
      <c r="F58" s="11"/>
    </row>
    <row r="59" spans="1:6" ht="54" customHeight="1" x14ac:dyDescent="0.25">
      <c r="A59" s="8">
        <v>10</v>
      </c>
      <c r="B59" s="27" t="s">
        <v>73</v>
      </c>
      <c r="C59" s="28"/>
      <c r="D59" s="7" t="s">
        <v>72</v>
      </c>
      <c r="E59" s="11"/>
      <c r="F59" s="11"/>
    </row>
    <row r="60" spans="1:6" ht="92.25" customHeight="1" x14ac:dyDescent="0.25">
      <c r="A60" s="8">
        <v>11</v>
      </c>
      <c r="B60" s="27" t="s">
        <v>74</v>
      </c>
      <c r="C60" s="28"/>
      <c r="D60" s="7" t="s">
        <v>72</v>
      </c>
      <c r="E60" s="11">
        <v>126.01793000000001</v>
      </c>
      <c r="F60" s="11"/>
    </row>
    <row r="61" spans="1:6" ht="52.5" customHeight="1" x14ac:dyDescent="0.25">
      <c r="A61" s="8">
        <v>12</v>
      </c>
      <c r="B61" s="27" t="s">
        <v>75</v>
      </c>
      <c r="C61" s="28"/>
      <c r="D61" s="7" t="s">
        <v>76</v>
      </c>
      <c r="E61" s="11"/>
      <c r="F61" s="11"/>
    </row>
    <row r="62" spans="1:6" ht="42.75" customHeight="1" x14ac:dyDescent="0.25">
      <c r="A62" s="8">
        <v>13</v>
      </c>
      <c r="B62" s="27" t="s">
        <v>77</v>
      </c>
      <c r="C62" s="28"/>
      <c r="D62" s="7" t="s">
        <v>72</v>
      </c>
      <c r="E62" s="11">
        <v>36.622999999999998</v>
      </c>
      <c r="F62" s="11"/>
    </row>
    <row r="63" spans="1:6" ht="45.75" customHeight="1" x14ac:dyDescent="0.25">
      <c r="A63" s="8">
        <v>14</v>
      </c>
      <c r="B63" s="27" t="s">
        <v>78</v>
      </c>
      <c r="C63" s="28"/>
      <c r="D63" s="7" t="s">
        <v>79</v>
      </c>
      <c r="E63" s="10">
        <v>327</v>
      </c>
      <c r="F63" s="10">
        <v>952</v>
      </c>
    </row>
    <row r="64" spans="1:6" ht="40.5" customHeight="1" x14ac:dyDescent="0.25">
      <c r="A64" s="8">
        <v>15</v>
      </c>
      <c r="B64" s="27" t="s">
        <v>80</v>
      </c>
      <c r="C64" s="28"/>
      <c r="D64" s="7" t="s">
        <v>79</v>
      </c>
      <c r="E64" s="10">
        <v>67</v>
      </c>
      <c r="F64" s="10">
        <v>143</v>
      </c>
    </row>
    <row r="65" spans="1:6" ht="78.75" customHeight="1" x14ac:dyDescent="0.25">
      <c r="A65" s="8">
        <v>16</v>
      </c>
      <c r="B65" s="27" t="s">
        <v>81</v>
      </c>
      <c r="C65" s="28"/>
      <c r="D65" s="7" t="s">
        <v>82</v>
      </c>
      <c r="E65" s="17">
        <f>40202811.13/185330.65</f>
        <v>216.92478351530093</v>
      </c>
      <c r="F65" s="11"/>
    </row>
    <row r="66" spans="1:6" ht="75" customHeight="1" x14ac:dyDescent="0.25">
      <c r="A66" s="8">
        <v>17</v>
      </c>
      <c r="B66" s="27" t="s">
        <v>83</v>
      </c>
      <c r="C66" s="28"/>
      <c r="D66" s="7" t="s">
        <v>84</v>
      </c>
      <c r="E66" s="17">
        <f>E41/185330.65*1000</f>
        <v>51.384916634134726</v>
      </c>
      <c r="F66" s="11"/>
    </row>
    <row r="67" spans="1:6" ht="80.25" customHeight="1" x14ac:dyDescent="0.25">
      <c r="A67" s="8">
        <v>18</v>
      </c>
      <c r="B67" s="27" t="s">
        <v>85</v>
      </c>
      <c r="C67" s="28"/>
      <c r="D67" s="7" t="s">
        <v>86</v>
      </c>
      <c r="E67" s="20">
        <f>243966.1909/185330.65</f>
        <v>1.3163833985366156</v>
      </c>
      <c r="F67" s="11"/>
    </row>
  </sheetData>
  <mergeCells count="53">
    <mergeCell ref="B14:C14"/>
    <mergeCell ref="G1:H5"/>
    <mergeCell ref="B8:C8"/>
    <mergeCell ref="B9:C9"/>
    <mergeCell ref="B10:C10"/>
    <mergeCell ref="B11:C11"/>
    <mergeCell ref="B12:C12"/>
    <mergeCell ref="B13:C13"/>
    <mergeCell ref="D1:F1"/>
    <mergeCell ref="A4:F4"/>
    <mergeCell ref="A5:F5"/>
    <mergeCell ref="A6:F6"/>
    <mergeCell ref="A15:A18"/>
    <mergeCell ref="B15:B18"/>
    <mergeCell ref="A19:A22"/>
    <mergeCell ref="B19:B22"/>
    <mergeCell ref="A23:A26"/>
    <mergeCell ref="B23:B26"/>
    <mergeCell ref="A27:A30"/>
    <mergeCell ref="B27:B30"/>
    <mergeCell ref="A31:A34"/>
    <mergeCell ref="B31:B34"/>
    <mergeCell ref="A35:A38"/>
    <mergeCell ref="B35:B38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3:C63"/>
    <mergeCell ref="B64:C64"/>
    <mergeCell ref="B65:C65"/>
    <mergeCell ref="B66:C66"/>
    <mergeCell ref="B67:C67"/>
  </mergeCells>
  <pageMargins left="0.70866141732283472" right="0.70866141732283472" top="0.15748031496062992" bottom="0.15748031496062992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Ф.8.</vt:lpstr>
      <vt:lpstr>Ф.8.!Область_печати</vt:lpstr>
    </vt:vector>
  </TitlesOfParts>
  <Company>МУПВ ВПЭС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Коваль Екатерина Викторовна</dc:creator>
  <cp:lastModifiedBy>Коваль Екатерина Викторовна</cp:lastModifiedBy>
  <cp:lastPrinted>2017-04-21T04:18:15Z</cp:lastPrinted>
  <dcterms:created xsi:type="dcterms:W3CDTF">2017-04-11T03:14:55Z</dcterms:created>
  <dcterms:modified xsi:type="dcterms:W3CDTF">2018-03-30T03:17:13Z</dcterms:modified>
</cp:coreProperties>
</file>